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70" windowWidth="25440" windowHeight="11700" activeTab="1"/>
  </bookViews>
  <sheets>
    <sheet name="Rekapitulácia stavby" sheetId="1" r:id="rId1"/>
    <sheet name="SO 08.2 - Výsadba brehov ..." sheetId="2" r:id="rId2"/>
  </sheets>
  <definedNames>
    <definedName name="_xlnm._FilterDatabase" localSheetId="1" hidden="1">'SO 08.2 - Výsadba brehov ...'!$C$121:$K$171</definedName>
    <definedName name="_xlnm.Print_Titles" localSheetId="0">'Rekapitulácia stavby'!$92:$92</definedName>
    <definedName name="_xlnm.Print_Titles" localSheetId="1">'SO 08.2 - Výsadba brehov ...'!$121:$121</definedName>
    <definedName name="_xlnm.Print_Area" localSheetId="0">'Rekapitulácia stavby'!$D$4:$AO$76,'Rekapitulácia stavby'!$C$82:$AQ$96</definedName>
    <definedName name="_xlnm.Print_Area" localSheetId="1">'SO 08.2 - Výsadba brehov ...'!$C$4:$J$76,'SO 08.2 - Výsadba brehov ...'!$C$109:$J$171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/>
  <c r="BI171" i="2"/>
  <c r="BH171" i="2"/>
  <c r="BG171" i="2"/>
  <c r="BE171" i="2"/>
  <c r="T171" i="2"/>
  <c r="T170" i="2" s="1"/>
  <c r="R171" i="2"/>
  <c r="R170" i="2"/>
  <c r="P171" i="2"/>
  <c r="P170" i="2" s="1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T155" i="2" s="1"/>
  <c r="R158" i="2"/>
  <c r="P158" i="2"/>
  <c r="BI157" i="2"/>
  <c r="BH157" i="2"/>
  <c r="BG157" i="2"/>
  <c r="BE157" i="2"/>
  <c r="T157" i="2"/>
  <c r="R157" i="2"/>
  <c r="P157" i="2"/>
  <c r="P155" i="2" s="1"/>
  <c r="BI156" i="2"/>
  <c r="BH156" i="2"/>
  <c r="BG156" i="2"/>
  <c r="BE156" i="2"/>
  <c r="T156" i="2"/>
  <c r="R156" i="2"/>
  <c r="R155" i="2" s="1"/>
  <c r="P156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92" i="2"/>
  <c r="J17" i="2"/>
  <c r="J12" i="2"/>
  <c r="J89" i="2"/>
  <c r="E7" i="2"/>
  <c r="E112" i="2" s="1"/>
  <c r="L90" i="1"/>
  <c r="AM90" i="1"/>
  <c r="AM89" i="1"/>
  <c r="L89" i="1"/>
  <c r="AM87" i="1"/>
  <c r="L87" i="1"/>
  <c r="L85" i="1"/>
  <c r="L84" i="1"/>
  <c r="BK171" i="2"/>
  <c r="BK168" i="2"/>
  <c r="BK167" i="2"/>
  <c r="BK166" i="2"/>
  <c r="BK165" i="2"/>
  <c r="BK164" i="2"/>
  <c r="BK163" i="2"/>
  <c r="BK162" i="2"/>
  <c r="BK161" i="2"/>
  <c r="BK160" i="2"/>
  <c r="BK158" i="2"/>
  <c r="BK157" i="2"/>
  <c r="BK150" i="2"/>
  <c r="BK149" i="2"/>
  <c r="BK144" i="2"/>
  <c r="BK143" i="2"/>
  <c r="BK142" i="2"/>
  <c r="BK141" i="2"/>
  <c r="BK140" i="2"/>
  <c r="BK139" i="2"/>
  <c r="BK138" i="2"/>
  <c r="BK136" i="2"/>
  <c r="BK131" i="2"/>
  <c r="BK130" i="2"/>
  <c r="BK127" i="2"/>
  <c r="BK126" i="2"/>
  <c r="BK159" i="2"/>
  <c r="BK156" i="2"/>
  <c r="BK154" i="2"/>
  <c r="BK153" i="2"/>
  <c r="BK152" i="2"/>
  <c r="BK148" i="2"/>
  <c r="BK147" i="2"/>
  <c r="BK146" i="2"/>
  <c r="BK137" i="2"/>
  <c r="BK135" i="2"/>
  <c r="BK134" i="2"/>
  <c r="BK133" i="2"/>
  <c r="BK132" i="2"/>
  <c r="BK129" i="2"/>
  <c r="BK128" i="2"/>
  <c r="BK125" i="2"/>
  <c r="AS94" i="1"/>
  <c r="BK124" i="2" l="1"/>
  <c r="J124" i="2" s="1"/>
  <c r="J98" i="2" s="1"/>
  <c r="P124" i="2"/>
  <c r="R124" i="2"/>
  <c r="T124" i="2"/>
  <c r="BK145" i="2"/>
  <c r="J145" i="2" s="1"/>
  <c r="J99" i="2" s="1"/>
  <c r="P145" i="2"/>
  <c r="R145" i="2"/>
  <c r="T145" i="2"/>
  <c r="BK151" i="2"/>
  <c r="J151" i="2" s="1"/>
  <c r="J100" i="2" s="1"/>
  <c r="P151" i="2"/>
  <c r="R151" i="2"/>
  <c r="T151" i="2"/>
  <c r="E85" i="2"/>
  <c r="J116" i="2"/>
  <c r="F119" i="2"/>
  <c r="BF126" i="2"/>
  <c r="BF127" i="2"/>
  <c r="BF129" i="2"/>
  <c r="BF130" i="2"/>
  <c r="BF135" i="2"/>
  <c r="BF140" i="2"/>
  <c r="BF149" i="2"/>
  <c r="BF150" i="2"/>
  <c r="BF152" i="2"/>
  <c r="BF154" i="2"/>
  <c r="BF156" i="2"/>
  <c r="BF157" i="2"/>
  <c r="BF125" i="2"/>
  <c r="BF128" i="2"/>
  <c r="BF131" i="2"/>
  <c r="BF132" i="2"/>
  <c r="BF133" i="2"/>
  <c r="BF134" i="2"/>
  <c r="BF136" i="2"/>
  <c r="BF137" i="2"/>
  <c r="BF138" i="2"/>
  <c r="BF139" i="2"/>
  <c r="BF141" i="2"/>
  <c r="BF142" i="2"/>
  <c r="BF143" i="2"/>
  <c r="BF144" i="2"/>
  <c r="BF146" i="2"/>
  <c r="BF147" i="2"/>
  <c r="BF148" i="2"/>
  <c r="BF153" i="2"/>
  <c r="BF158" i="2"/>
  <c r="BF159" i="2"/>
  <c r="BF160" i="2"/>
  <c r="BF161" i="2"/>
  <c r="BF162" i="2"/>
  <c r="BF163" i="2"/>
  <c r="BF164" i="2"/>
  <c r="BF165" i="2"/>
  <c r="BF166" i="2"/>
  <c r="BF167" i="2"/>
  <c r="BF168" i="2"/>
  <c r="BF171" i="2"/>
  <c r="BK170" i="2"/>
  <c r="J170" i="2"/>
  <c r="J102" i="2" s="1"/>
  <c r="F33" i="2"/>
  <c r="AZ95" i="1" s="1"/>
  <c r="AZ94" i="1" s="1"/>
  <c r="AV94" i="1" s="1"/>
  <c r="AK29" i="1" s="1"/>
  <c r="J33" i="2"/>
  <c r="AV95" i="1" s="1"/>
  <c r="F35" i="2"/>
  <c r="BB95" i="1" s="1"/>
  <c r="BB94" i="1" s="1"/>
  <c r="W31" i="1" s="1"/>
  <c r="F36" i="2"/>
  <c r="BC95" i="1" s="1"/>
  <c r="BC94" i="1" s="1"/>
  <c r="AY94" i="1" s="1"/>
  <c r="F37" i="2"/>
  <c r="BD95" i="1" s="1"/>
  <c r="BD94" i="1" s="1"/>
  <c r="W33" i="1" s="1"/>
  <c r="T123" i="2" l="1"/>
  <c r="T122" i="2"/>
  <c r="R123" i="2"/>
  <c r="R122" i="2" s="1"/>
  <c r="P123" i="2"/>
  <c r="P122" i="2"/>
  <c r="AU95" i="1"/>
  <c r="AU94" i="1" s="1"/>
  <c r="BK155" i="2"/>
  <c r="J155" i="2" s="1"/>
  <c r="J101" i="2" s="1"/>
  <c r="AX94" i="1"/>
  <c r="W29" i="1"/>
  <c r="W32" i="1"/>
  <c r="F34" i="2"/>
  <c r="BA95" i="1" s="1"/>
  <c r="BA94" i="1" s="1"/>
  <c r="W30" i="1" s="1"/>
  <c r="J34" i="2"/>
  <c r="AW95" i="1" s="1"/>
  <c r="AT95" i="1" s="1"/>
  <c r="BK123" i="2" l="1"/>
  <c r="J123" i="2" s="1"/>
  <c r="J97" i="2" s="1"/>
  <c r="AW94" i="1"/>
  <c r="AK30" i="1" s="1"/>
  <c r="BK122" i="2" l="1"/>
  <c r="J122" i="2" s="1"/>
  <c r="J96" i="2" s="1"/>
  <c r="AT94" i="1"/>
  <c r="J30" i="2"/>
  <c r="AG95" i="1" s="1"/>
  <c r="AG94" i="1" s="1"/>
  <c r="AK26" i="1" s="1"/>
  <c r="AK35" i="1" s="1"/>
  <c r="AN95" i="1" l="1"/>
  <c r="AN94" i="1"/>
  <c r="J39" i="2"/>
</calcChain>
</file>

<file path=xl/sharedStrings.xml><?xml version="1.0" encoding="utf-8"?>
<sst xmlns="http://schemas.openxmlformats.org/spreadsheetml/2006/main" count="890" uniqueCount="294">
  <si>
    <t>Export Komplet</t>
  </si>
  <si>
    <t/>
  </si>
  <si>
    <t>2.0</t>
  </si>
  <si>
    <t>False</t>
  </si>
  <si>
    <t>{de5cb29e-8d33-4587-adc0-2e275501bb22}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</si>
  <si>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</si>
  <si>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</si>
  <si>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</si>
  <si>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</si>
  <si>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</si>
  <si>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</si>
  <si>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20-25</t>
  </si>
  <si>
    <t>Stavba:</t>
  </si>
  <si>
    <t>Obnova Ružového parku</t>
  </si>
  <si>
    <t>JKSO:</t>
  </si>
  <si>
    <t>KS:</t>
  </si>
  <si>
    <t>Miesto:</t>
  </si>
  <si>
    <t>Trnava</t>
  </si>
  <si>
    <t>Dátum:</t>
  </si>
  <si>
    <t>Objednávateľ:</t>
  </si>
  <si>
    <t>IČO:</t>
  </si>
  <si>
    <t>MsÚ Trnava</t>
  </si>
  <si>
    <t>IČ DPH:</t>
  </si>
  <si>
    <t>Zhotoviteľ:</t>
  </si>
  <si>
    <t xml:space="preserve"> </t>
  </si>
  <si>
    <t>Projektant:</t>
  </si>
  <si>
    <t>Rudbeckia-ateliér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</si>
  <si>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</si>
  <si>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</si>
  <si>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</si>
  <si>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</si>
  <si>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</si>
  <si>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</si>
  <si>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</si>
  <si>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</si>
  <si>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</si>
  <si>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</si>
  <si>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</si>
  <si>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</si>
  <si>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</si>
  <si>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</si>
  <si>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</si>
  <si>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</si>
  <si>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</si>
  <si>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</si>
  <si>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</si>
  <si>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</si>
  <si>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</si>
  <si>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</si>
  <si>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</si>
  <si>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</si>
  <si>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</si>
  <si>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</si>
  <si>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</si>
  <si>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</si>
  <si>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</si>
  <si>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</si>
  <si>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</si>
  <si>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</si>
  <si>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</si>
  <si>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</si>
  <si>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</si>
  <si>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</si>
  <si>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</si>
  <si>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</si>
  <si>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</si>
  <si>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</si>
  <si>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</si>
  <si>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</si>
  <si>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</si>
  <si>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</si>
  <si>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</si>
  <si>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</si>
  <si>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</si>
  <si>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</si>
  <si>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</si>
  <si>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</si>
  <si>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08.2</t>
  </si>
  <si>
    <t>Výsadba brehov Trnávky</t>
  </si>
  <si>
    <t>STA</t>
  </si>
  <si>
    <t>1</t>
  </si>
  <si>
    <t>{86aa64c6-3616-46c2-814e-9bce38a8256f}</t>
  </si>
  <si>
    <t>KRYCÍ LIST ROZPOČTU</t>
  </si>
  <si>
    <t>Objekt:</t>
  </si>
  <si>
    <t>SO 08.2 - Výsadba brehov Trnávky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</si>
  <si>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</si>
  <si>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</si>
  <si>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</si>
  <si>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</si>
  <si>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</si>
  <si>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</si>
  <si>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A - Výsadba vodných a močiarnych rastlín</t>
  </si>
  <si>
    <t xml:space="preserve">    B - Výsadba brehových porastov</t>
  </si>
  <si>
    <t xml:space="preserve">    C - Hydroosev</t>
  </si>
  <si>
    <t xml:space="preserve">    D - Výsadba bylín</t>
  </si>
  <si>
    <t xml:space="preserve">  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</si>
  <si>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</si>
  <si>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</si>
  <si>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</si>
  <si>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</si>
  <si>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</si>
  <si>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</si>
  <si>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</si>
  <si>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</si>
  <si>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</si>
  <si>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</si>
  <si>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</si>
  <si>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</si>
  <si>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</si>
  <si>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</si>
  <si>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A</t>
  </si>
  <si>
    <t>Výsadba vodných a močiarnych rastlín</t>
  </si>
  <si>
    <t>K</t>
  </si>
  <si>
    <t>184903111</t>
  </si>
  <si>
    <t>Výsadba obalenej sadenice, bez vykopania jamky, v rovine a v sklone do 1:5 v zemine tr.1,2,3</t>
  </si>
  <si>
    <t>ks</t>
  </si>
  <si>
    <t>4</t>
  </si>
  <si>
    <t>2</t>
  </si>
  <si>
    <t>-1179473804</t>
  </si>
  <si>
    <t>M</t>
  </si>
  <si>
    <t>A1</t>
  </si>
  <si>
    <t>Butomus umbellatus</t>
  </si>
  <si>
    <t>8</t>
  </si>
  <si>
    <t>1269342476</t>
  </si>
  <si>
    <t>3</t>
  </si>
  <si>
    <t>A2</t>
  </si>
  <si>
    <t>Iris pseudacorus</t>
  </si>
  <si>
    <t>-1022688835</t>
  </si>
  <si>
    <t>A3</t>
  </si>
  <si>
    <t>Scirpus lacustris</t>
  </si>
  <si>
    <t>-555037059</t>
  </si>
  <si>
    <t>5</t>
  </si>
  <si>
    <t>A4</t>
  </si>
  <si>
    <t>Eupatorium fistulosum 'Album'</t>
  </si>
  <si>
    <t>1239591390</t>
  </si>
  <si>
    <t>6</t>
  </si>
  <si>
    <t>A5</t>
  </si>
  <si>
    <t>Lythrum virgatum 'Rose Queen'</t>
  </si>
  <si>
    <t>-815088994</t>
  </si>
  <si>
    <t>7</t>
  </si>
  <si>
    <t>A6</t>
  </si>
  <si>
    <t>Lysimachia thyrsiflora</t>
  </si>
  <si>
    <t>-480061352</t>
  </si>
  <si>
    <t>A7</t>
  </si>
  <si>
    <t>Ranunculus lingua 'Grandiflora'</t>
  </si>
  <si>
    <t>998787758</t>
  </si>
  <si>
    <t>9</t>
  </si>
  <si>
    <t>A8</t>
  </si>
  <si>
    <t>Caltha palustris</t>
  </si>
  <si>
    <t>-702300627</t>
  </si>
  <si>
    <t>10</t>
  </si>
  <si>
    <t>A9</t>
  </si>
  <si>
    <t>Geum rivale</t>
  </si>
  <si>
    <t>-2128614911</t>
  </si>
  <si>
    <t>11</t>
  </si>
  <si>
    <t>A10</t>
  </si>
  <si>
    <t>Polygonum bistorta 'Superbum'</t>
  </si>
  <si>
    <t>-406389621</t>
  </si>
  <si>
    <t>12</t>
  </si>
  <si>
    <t>A11</t>
  </si>
  <si>
    <t>Filipendula ulmaria</t>
  </si>
  <si>
    <t>1525507530</t>
  </si>
  <si>
    <t>13</t>
  </si>
  <si>
    <t>A12</t>
  </si>
  <si>
    <t>Ligularia przewalskii</t>
  </si>
  <si>
    <t>829036190</t>
  </si>
  <si>
    <t>14</t>
  </si>
  <si>
    <t>A13</t>
  </si>
  <si>
    <t>Euphorbia palustris 'Walenburg's Glorie'</t>
  </si>
  <si>
    <t>430683771</t>
  </si>
  <si>
    <t>15</t>
  </si>
  <si>
    <t>A14</t>
  </si>
  <si>
    <t>Typha minima</t>
  </si>
  <si>
    <t>-1777004457</t>
  </si>
  <si>
    <t>16</t>
  </si>
  <si>
    <t>A15</t>
  </si>
  <si>
    <t>Sparganium emersum</t>
  </si>
  <si>
    <t>-360351818</t>
  </si>
  <si>
    <t>17</t>
  </si>
  <si>
    <t>A16</t>
  </si>
  <si>
    <t>Acorus calamus</t>
  </si>
  <si>
    <t>733197031</t>
  </si>
  <si>
    <t>18</t>
  </si>
  <si>
    <t>A17</t>
  </si>
  <si>
    <t>Juncus effusus</t>
  </si>
  <si>
    <t>1513390497</t>
  </si>
  <si>
    <t>19</t>
  </si>
  <si>
    <t>A18</t>
  </si>
  <si>
    <t>Alisma plantago-aquatica</t>
  </si>
  <si>
    <t>-210155931</t>
  </si>
  <si>
    <t>A19</t>
  </si>
  <si>
    <t>Sagittaria sagittifolia ssp.sagittifolia</t>
  </si>
  <si>
    <t>-774532514</t>
  </si>
  <si>
    <t>B</t>
  </si>
  <si>
    <t>Výsadba brehových porastov</t>
  </si>
  <si>
    <t>21</t>
  </si>
  <si>
    <t>184903121</t>
  </si>
  <si>
    <t>Výsadba obalenej sadenice, bez vykopania jamky, v sklone nad 1:5 do 1:1,5 v zemine tr.1,2,3</t>
  </si>
  <si>
    <t>984585293</t>
  </si>
  <si>
    <t>22</t>
  </si>
  <si>
    <t>B1</t>
  </si>
  <si>
    <t>Aster lynosirys</t>
  </si>
  <si>
    <t>283491900</t>
  </si>
  <si>
    <t>23</t>
  </si>
  <si>
    <t>B2</t>
  </si>
  <si>
    <t>Centranthus ruber</t>
  </si>
  <si>
    <t>2040886369</t>
  </si>
  <si>
    <t>24</t>
  </si>
  <si>
    <t>B3</t>
  </si>
  <si>
    <t>Melica ciliata</t>
  </si>
  <si>
    <t>-1470325130</t>
  </si>
  <si>
    <t>25</t>
  </si>
  <si>
    <t>B4</t>
  </si>
  <si>
    <t>Molinia cearulea</t>
  </si>
  <si>
    <t>-920424609</t>
  </si>
  <si>
    <t>C</t>
  </si>
  <si>
    <t>Hydroosev</t>
  </si>
  <si>
    <t>26</t>
  </si>
  <si>
    <t>183405212</t>
  </si>
  <si>
    <t>Výsev trávniku hydroosevom na hlušinu</t>
  </si>
  <si>
    <t>m2</t>
  </si>
  <si>
    <t>542578924</t>
  </si>
  <si>
    <t>27</t>
  </si>
  <si>
    <t>183405291</t>
  </si>
  <si>
    <t>Príplatok k cene za vykonanie mulčovania súčasne s osevom</t>
  </si>
  <si>
    <t>1561501836</t>
  </si>
  <si>
    <t>28</t>
  </si>
  <si>
    <t>0057220000</t>
  </si>
  <si>
    <t>Zmes pre hydroosev</t>
  </si>
  <si>
    <t>kg</t>
  </si>
  <si>
    <t>832594970</t>
  </si>
  <si>
    <t>Výsadba bylín</t>
  </si>
  <si>
    <t>29</t>
  </si>
  <si>
    <t>183205111</t>
  </si>
  <si>
    <t>Založenie záhonu na svahu nad 1:5 do 1:2 rovine alebo na svahu do 1:5 v hornine 1 až 2</t>
  </si>
  <si>
    <t>1330818707</t>
  </si>
  <si>
    <t>30</t>
  </si>
  <si>
    <t>111105111</t>
  </si>
  <si>
    <t>Odstránenie stariny s naložením, odvozom odpadu do 20 km v rovine alebo na svahu do 1:5</t>
  </si>
  <si>
    <t>-606530251</t>
  </si>
  <si>
    <t>31</t>
  </si>
  <si>
    <t>183403111</t>
  </si>
  <si>
    <t>Obrobenie pôdy prekopaním do hĺbky nad 50 do 100 mm v rovine alebo na svahu do 1:5</t>
  </si>
  <si>
    <t>-2060108830</t>
  </si>
  <si>
    <t>32</t>
  </si>
  <si>
    <t>183403131</t>
  </si>
  <si>
    <t>Obrobenie pôdy rýľovaním pôdy hĺbky do 200 mm v hornine 1 až 2 v rovine alebo na svahu do 1:5</t>
  </si>
  <si>
    <t>379951928</t>
  </si>
  <si>
    <t>33</t>
  </si>
  <si>
    <t>183403153</t>
  </si>
  <si>
    <t>Obrobenie pôdy hrabaním v rovine alebo na svahu do 1:5</t>
  </si>
  <si>
    <t>1646118343</t>
  </si>
  <si>
    <t>34</t>
  </si>
  <si>
    <t>183101111</t>
  </si>
  <si>
    <t>Hĺbenie jamky v rovine alebo na svahu do 1:5, objem do 0,01 m3</t>
  </si>
  <si>
    <t>1971256082</t>
  </si>
  <si>
    <t>35</t>
  </si>
  <si>
    <t>183204112</t>
  </si>
  <si>
    <t>Výsadba kvetín do pripravovanej pôdy so zaliatím s jednoduchými koreňami trvaliek</t>
  </si>
  <si>
    <t>1744210643</t>
  </si>
  <si>
    <t>36</t>
  </si>
  <si>
    <t>D1</t>
  </si>
  <si>
    <t>Ajuga reptans</t>
  </si>
  <si>
    <t>-1711616464</t>
  </si>
  <si>
    <t>37</t>
  </si>
  <si>
    <t>D2</t>
  </si>
  <si>
    <t>Aster horizontalis</t>
  </si>
  <si>
    <t>327307451</t>
  </si>
  <si>
    <t>38</t>
  </si>
  <si>
    <t>D3</t>
  </si>
  <si>
    <t>Clematis heracleifolia´Cote ďazur´</t>
  </si>
  <si>
    <t>-883011807</t>
  </si>
  <si>
    <t>39</t>
  </si>
  <si>
    <t>D4</t>
  </si>
  <si>
    <t>Euhorbia myrsinites</t>
  </si>
  <si>
    <t>-2101342677</t>
  </si>
  <si>
    <t>40</t>
  </si>
  <si>
    <t>185804311</t>
  </si>
  <si>
    <t>Zaliatie rastlín vodou, plochy jednotlivo do 20 m2</t>
  </si>
  <si>
    <t>m3</t>
  </si>
  <si>
    <t>-282868620</t>
  </si>
  <si>
    <t>41</t>
  </si>
  <si>
    <t>185851111</t>
  </si>
  <si>
    <t>Dovoz vody pre zálievku rastlín na vzdialenosť do 6000 m</t>
  </si>
  <si>
    <t>-999946172</t>
  </si>
  <si>
    <t>VV</t>
  </si>
  <si>
    <t>0,015*178</t>
  </si>
  <si>
    <t>99</t>
  </si>
  <si>
    <t>Presun hmôt HSV</t>
  </si>
  <si>
    <t>42</t>
  </si>
  <si>
    <t>998231311</t>
  </si>
  <si>
    <t>Presun hmôt pre sadovnícke a krajinárske úpravy do 5000 m vodorovne bez zvislého presunu</t>
  </si>
  <si>
    <t>t</t>
  </si>
  <si>
    <t>1565945091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</si>
</sst>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7"/>
      <color rgb="FF969696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  <protection locked="0"/>
    </xf>
    <xf numFmtId="49" fontId="30" fillId="0" borderId="22" xfId="0" applyNumberFormat="1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left" vertical="center" wrapText="1"/>
      <protection locked="0"/>
    </xf>
    <xf numFmtId="0" fontId="30" fillId="0" borderId="22" xfId="0" applyFont="1" applyBorder="1" applyAlignment="1" applyProtection="1">
      <alignment horizontal="center" vertical="center" wrapText="1"/>
      <protection locked="0"/>
    </xf>
    <xf numFmtId="167" fontId="30" fillId="0" borderId="22" xfId="0" applyNumberFormat="1" applyFont="1" applyBorder="1" applyAlignment="1" applyProtection="1">
      <alignment vertical="center"/>
      <protection locked="0"/>
    </xf>
    <xf numFmtId="0" fontId="31" fillId="0" borderId="22" xfId="0" applyFont="1" applyBorder="1" applyAlignment="1" applyProtection="1">
      <alignment vertical="center"/>
      <protection locked="0"/>
    </xf>
    <xf numFmtId="0" fontId="31" fillId="0" borderId="3" xfId="0" applyFont="1" applyBorder="1" applyAlignment="1">
      <alignment vertical="center"/>
    </xf>
    <xf numFmtId="0" fontId="30" fillId="0" borderId="14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9" fillId="0" borderId="19" xfId="0" applyFont="1" applyBorder="1" applyAlignment="1">
      <alignment horizontal="left" vertical="center"/>
    </xf>
    <xf numFmtId="0" fontId="19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AN8" sqref="AN8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50000000000003" customHeight="1" x14ac:dyDescent="0.2">
      <c r="AR2" s="186" t="s">
        <v>5</v>
      </c>
      <c r="AS2" s="172"/>
      <c r="AT2" s="172"/>
      <c r="AU2" s="172"/>
      <c r="AV2" s="172"/>
      <c r="AW2" s="172"/>
      <c r="AX2" s="172"/>
      <c r="AY2" s="172"/>
      <c r="AZ2" s="172"/>
      <c r="BA2" s="172"/>
      <c r="BB2" s="172"/>
      <c r="BC2" s="172"/>
      <c r="BD2" s="172"/>
      <c r="BE2" s="172"/>
      <c r="BS2" s="15" t="s">
        <v>6</v>
      </c>
      <c r="BT2" s="15" t="s">
        <v>7</v>
      </c>
    </row>
    <row r="3" spans="1:74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5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171" t="s">
        <v>11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R5" s="18"/>
      <c r="BS5" s="15" t="s">
        <v>6</v>
      </c>
    </row>
    <row r="6" spans="1:74" s="1" customFormat="1" ht="36.950000000000003" customHeight="1" x14ac:dyDescent="0.2">
      <c r="B6" s="18"/>
      <c r="D6" s="23" t="s">
        <v>12</v>
      </c>
      <c r="K6" s="173" t="s">
        <v>13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170">
        <v>44281</v>
      </c>
      <c r="AR8" s="18"/>
      <c r="BS8" s="15" t="s">
        <v>6</v>
      </c>
    </row>
    <row r="9" spans="1:74" s="1" customFormat="1" ht="14.45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19</v>
      </c>
      <c r="AK10" s="24" t="s">
        <v>20</v>
      </c>
      <c r="AN10" s="22" t="s">
        <v>1</v>
      </c>
      <c r="AR10" s="18"/>
      <c r="BS10" s="15" t="s">
        <v>6</v>
      </c>
    </row>
    <row r="11" spans="1:74" s="1" customFormat="1" ht="18.399999999999999" customHeight="1" x14ac:dyDescent="0.2">
      <c r="B11" s="18"/>
      <c r="E11" s="22" t="s">
        <v>21</v>
      </c>
      <c r="AK11" s="24" t="s">
        <v>22</v>
      </c>
      <c r="AN11" s="22" t="s">
        <v>1</v>
      </c>
      <c r="AR11" s="18"/>
      <c r="BS11" s="15" t="s">
        <v>6</v>
      </c>
    </row>
    <row r="12" spans="1:74" s="1" customFormat="1" ht="6.95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23</v>
      </c>
      <c r="AK13" s="24" t="s">
        <v>20</v>
      </c>
      <c r="AN13" s="22" t="s">
        <v>1</v>
      </c>
      <c r="AR13" s="18"/>
      <c r="BS13" s="15" t="s">
        <v>6</v>
      </c>
    </row>
    <row r="14" spans="1:74" ht="12.75" x14ac:dyDescent="0.2">
      <c r="B14" s="18"/>
      <c r="E14" s="22" t="s">
        <v>24</v>
      </c>
      <c r="AK14" s="24" t="s">
        <v>22</v>
      </c>
      <c r="AN14" s="22" t="s">
        <v>1</v>
      </c>
      <c r="AR14" s="18"/>
      <c r="BS14" s="15" t="s">
        <v>6</v>
      </c>
    </row>
    <row r="15" spans="1:74" s="1" customFormat="1" ht="6.95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25</v>
      </c>
      <c r="AK16" s="24" t="s">
        <v>20</v>
      </c>
      <c r="AN16" s="22" t="s">
        <v>1</v>
      </c>
      <c r="AR16" s="18"/>
      <c r="BS16" s="15" t="s">
        <v>3</v>
      </c>
    </row>
    <row r="17" spans="1:71" s="1" customFormat="1" ht="18.399999999999999" customHeight="1" x14ac:dyDescent="0.2">
      <c r="B17" s="18"/>
      <c r="E17" s="22" t="s">
        <v>26</v>
      </c>
      <c r="AK17" s="24" t="s">
        <v>22</v>
      </c>
      <c r="AN17" s="22" t="s">
        <v>1</v>
      </c>
      <c r="AR17" s="18"/>
      <c r="BS17" s="15" t="s">
        <v>27</v>
      </c>
    </row>
    <row r="18" spans="1:71" s="1" customFormat="1" ht="6.95" customHeight="1" x14ac:dyDescent="0.2">
      <c r="B18" s="18"/>
      <c r="AR18" s="18"/>
      <c r="BS18" s="15" t="s">
        <v>28</v>
      </c>
    </row>
    <row r="19" spans="1:71" s="1" customFormat="1" ht="12" customHeight="1" x14ac:dyDescent="0.2">
      <c r="B19" s="18"/>
      <c r="D19" s="24" t="s">
        <v>29</v>
      </c>
      <c r="AK19" s="24" t="s">
        <v>20</v>
      </c>
      <c r="AN19" s="22" t="s">
        <v>1</v>
      </c>
      <c r="AR19" s="18"/>
      <c r="BS19" s="15" t="s">
        <v>28</v>
      </c>
    </row>
    <row r="20" spans="1:71" s="1" customFormat="1" ht="18.399999999999999" customHeight="1" x14ac:dyDescent="0.2">
      <c r="B20" s="18"/>
      <c r="E20" s="22" t="s">
        <v>30</v>
      </c>
      <c r="AK20" s="24" t="s">
        <v>22</v>
      </c>
      <c r="AN20" s="22" t="s">
        <v>1</v>
      </c>
      <c r="AR20" s="18"/>
      <c r="BS20" s="15" t="s">
        <v>27</v>
      </c>
    </row>
    <row r="21" spans="1:71" s="1" customFormat="1" ht="6.95" customHeight="1" x14ac:dyDescent="0.2">
      <c r="B21" s="18"/>
      <c r="AR21" s="18"/>
    </row>
    <row r="22" spans="1:71" s="1" customFormat="1" ht="12" customHeight="1" x14ac:dyDescent="0.2">
      <c r="B22" s="18"/>
      <c r="D22" s="24" t="s">
        <v>31</v>
      </c>
      <c r="AR22" s="18"/>
    </row>
    <row r="23" spans="1:71" s="1" customFormat="1" ht="16.5" customHeight="1" x14ac:dyDescent="0.2">
      <c r="B23" s="18"/>
      <c r="E23" s="174" t="s">
        <v>1</v>
      </c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R23" s="18"/>
    </row>
    <row r="24" spans="1:71" s="1" customFormat="1" ht="6.95" customHeight="1" x14ac:dyDescent="0.2">
      <c r="B24" s="18"/>
      <c r="AR24" s="18"/>
    </row>
    <row r="25" spans="1:71" s="1" customFormat="1" ht="6.95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" customHeight="1" x14ac:dyDescent="0.2">
      <c r="A26" s="27"/>
      <c r="B26" s="28"/>
      <c r="C26" s="27"/>
      <c r="D26" s="29" t="s">
        <v>32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5">
        <f>ROUND(AG94,2)</f>
        <v>0</v>
      </c>
      <c r="AL26" s="176"/>
      <c r="AM26" s="176"/>
      <c r="AN26" s="176"/>
      <c r="AO26" s="176"/>
      <c r="AP26" s="27"/>
      <c r="AQ26" s="27"/>
      <c r="AR26" s="28"/>
      <c r="BE26" s="27"/>
    </row>
    <row r="27" spans="1:71" s="2" customFormat="1" ht="6.95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2.75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77" t="s">
        <v>33</v>
      </c>
      <c r="M28" s="177"/>
      <c r="N28" s="177"/>
      <c r="O28" s="177"/>
      <c r="P28" s="177"/>
      <c r="Q28" s="27"/>
      <c r="R28" s="27"/>
      <c r="S28" s="27"/>
      <c r="T28" s="27"/>
      <c r="U28" s="27"/>
      <c r="V28" s="27"/>
      <c r="W28" s="177" t="s">
        <v>34</v>
      </c>
      <c r="X28" s="177"/>
      <c r="Y28" s="177"/>
      <c r="Z28" s="177"/>
      <c r="AA28" s="177"/>
      <c r="AB28" s="177"/>
      <c r="AC28" s="177"/>
      <c r="AD28" s="177"/>
      <c r="AE28" s="177"/>
      <c r="AF28" s="27"/>
      <c r="AG28" s="27"/>
      <c r="AH28" s="27"/>
      <c r="AI28" s="27"/>
      <c r="AJ28" s="27"/>
      <c r="AK28" s="177" t="s">
        <v>35</v>
      </c>
      <c r="AL28" s="177"/>
      <c r="AM28" s="177"/>
      <c r="AN28" s="177"/>
      <c r="AO28" s="177"/>
      <c r="AP28" s="27"/>
      <c r="AQ28" s="27"/>
      <c r="AR28" s="28"/>
      <c r="BE28" s="27"/>
    </row>
    <row r="29" spans="1:71" s="3" customFormat="1" ht="14.45" customHeight="1" x14ac:dyDescent="0.2">
      <c r="B29" s="32"/>
      <c r="D29" s="24" t="s">
        <v>36</v>
      </c>
      <c r="F29" s="24" t="s">
        <v>37</v>
      </c>
      <c r="L29" s="180">
        <v>0.2</v>
      </c>
      <c r="M29" s="179"/>
      <c r="N29" s="179"/>
      <c r="O29" s="179"/>
      <c r="P29" s="179"/>
      <c r="W29" s="178">
        <f>ROUND(AZ94, 2)</f>
        <v>0</v>
      </c>
      <c r="X29" s="179"/>
      <c r="Y29" s="179"/>
      <c r="Z29" s="179"/>
      <c r="AA29" s="179"/>
      <c r="AB29" s="179"/>
      <c r="AC29" s="179"/>
      <c r="AD29" s="179"/>
      <c r="AE29" s="179"/>
      <c r="AK29" s="178">
        <f>ROUND(AV94, 2)</f>
        <v>0</v>
      </c>
      <c r="AL29" s="179"/>
      <c r="AM29" s="179"/>
      <c r="AN29" s="179"/>
      <c r="AO29" s="179"/>
      <c r="AR29" s="32"/>
    </row>
    <row r="30" spans="1:71" s="3" customFormat="1" ht="14.45" customHeight="1" x14ac:dyDescent="0.2">
      <c r="B30" s="32"/>
      <c r="F30" s="24" t="s">
        <v>38</v>
      </c>
      <c r="L30" s="180">
        <v>0.2</v>
      </c>
      <c r="M30" s="179"/>
      <c r="N30" s="179"/>
      <c r="O30" s="179"/>
      <c r="P30" s="179"/>
      <c r="W30" s="178">
        <f>ROUND(BA94, 2)</f>
        <v>0</v>
      </c>
      <c r="X30" s="179"/>
      <c r="Y30" s="179"/>
      <c r="Z30" s="179"/>
      <c r="AA30" s="179"/>
      <c r="AB30" s="179"/>
      <c r="AC30" s="179"/>
      <c r="AD30" s="179"/>
      <c r="AE30" s="179"/>
      <c r="AK30" s="178">
        <f>ROUND(AW94, 2)</f>
        <v>0</v>
      </c>
      <c r="AL30" s="179"/>
      <c r="AM30" s="179"/>
      <c r="AN30" s="179"/>
      <c r="AO30" s="179"/>
      <c r="AR30" s="32"/>
    </row>
    <row r="31" spans="1:71" s="3" customFormat="1" ht="14.45" hidden="1" customHeight="1" x14ac:dyDescent="0.2">
      <c r="B31" s="32"/>
      <c r="F31" s="24" t="s">
        <v>39</v>
      </c>
      <c r="L31" s="180">
        <v>0.2</v>
      </c>
      <c r="M31" s="179"/>
      <c r="N31" s="179"/>
      <c r="O31" s="179"/>
      <c r="P31" s="179"/>
      <c r="W31" s="178">
        <f>ROUND(BB94, 2)</f>
        <v>0</v>
      </c>
      <c r="X31" s="179"/>
      <c r="Y31" s="179"/>
      <c r="Z31" s="179"/>
      <c r="AA31" s="179"/>
      <c r="AB31" s="179"/>
      <c r="AC31" s="179"/>
      <c r="AD31" s="179"/>
      <c r="AE31" s="179"/>
      <c r="AK31" s="178">
        <v>0</v>
      </c>
      <c r="AL31" s="179"/>
      <c r="AM31" s="179"/>
      <c r="AN31" s="179"/>
      <c r="AO31" s="179"/>
      <c r="AR31" s="32"/>
    </row>
    <row r="32" spans="1:71" s="3" customFormat="1" ht="14.45" hidden="1" customHeight="1" x14ac:dyDescent="0.2">
      <c r="B32" s="32"/>
      <c r="F32" s="24" t="s">
        <v>40</v>
      </c>
      <c r="L32" s="180">
        <v>0.2</v>
      </c>
      <c r="M32" s="179"/>
      <c r="N32" s="179"/>
      <c r="O32" s="179"/>
      <c r="P32" s="179"/>
      <c r="W32" s="178">
        <f>ROUND(BC94, 2)</f>
        <v>0</v>
      </c>
      <c r="X32" s="179"/>
      <c r="Y32" s="179"/>
      <c r="Z32" s="179"/>
      <c r="AA32" s="179"/>
      <c r="AB32" s="179"/>
      <c r="AC32" s="179"/>
      <c r="AD32" s="179"/>
      <c r="AE32" s="179"/>
      <c r="AK32" s="178">
        <v>0</v>
      </c>
      <c r="AL32" s="179"/>
      <c r="AM32" s="179"/>
      <c r="AN32" s="179"/>
      <c r="AO32" s="179"/>
      <c r="AR32" s="32"/>
    </row>
    <row r="33" spans="1:57" s="3" customFormat="1" ht="14.45" hidden="1" customHeight="1" x14ac:dyDescent="0.2">
      <c r="B33" s="32"/>
      <c r="F33" s="24" t="s">
        <v>41</v>
      </c>
      <c r="L33" s="180">
        <v>0</v>
      </c>
      <c r="M33" s="179"/>
      <c r="N33" s="179"/>
      <c r="O33" s="179"/>
      <c r="P33" s="179"/>
      <c r="W33" s="178">
        <f>ROUND(BD94, 2)</f>
        <v>0</v>
      </c>
      <c r="X33" s="179"/>
      <c r="Y33" s="179"/>
      <c r="Z33" s="179"/>
      <c r="AA33" s="179"/>
      <c r="AB33" s="179"/>
      <c r="AC33" s="179"/>
      <c r="AD33" s="179"/>
      <c r="AE33" s="179"/>
      <c r="AK33" s="178">
        <v>0</v>
      </c>
      <c r="AL33" s="179"/>
      <c r="AM33" s="179"/>
      <c r="AN33" s="179"/>
      <c r="AO33" s="179"/>
      <c r="AR33" s="32"/>
    </row>
    <row r="34" spans="1:57" s="2" customFormat="1" ht="6.95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" customHeight="1" x14ac:dyDescent="0.2">
      <c r="A35" s="27"/>
      <c r="B35" s="28"/>
      <c r="C35" s="33"/>
      <c r="D35" s="34" t="s">
        <v>42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43</v>
      </c>
      <c r="U35" s="35"/>
      <c r="V35" s="35"/>
      <c r="W35" s="35"/>
      <c r="X35" s="201" t="s">
        <v>44</v>
      </c>
      <c r="Y35" s="202"/>
      <c r="Z35" s="202"/>
      <c r="AA35" s="202"/>
      <c r="AB35" s="202"/>
      <c r="AC35" s="35"/>
      <c r="AD35" s="35"/>
      <c r="AE35" s="35"/>
      <c r="AF35" s="35"/>
      <c r="AG35" s="35"/>
      <c r="AH35" s="35"/>
      <c r="AI35" s="35"/>
      <c r="AJ35" s="35"/>
      <c r="AK35" s="203">
        <f>SUM(AK26:AK33)</f>
        <v>0</v>
      </c>
      <c r="AL35" s="202"/>
      <c r="AM35" s="202"/>
      <c r="AN35" s="202"/>
      <c r="AO35" s="204"/>
      <c r="AP35" s="33"/>
      <c r="AQ35" s="33"/>
      <c r="AR35" s="28"/>
      <c r="BE35" s="27"/>
    </row>
    <row r="36" spans="1:57" s="2" customFormat="1" ht="6.95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5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5" customHeight="1" x14ac:dyDescent="0.2">
      <c r="B38" s="18"/>
      <c r="AR38" s="18"/>
    </row>
    <row r="39" spans="1:57" s="1" customFormat="1" ht="14.45" customHeight="1" x14ac:dyDescent="0.2">
      <c r="B39" s="18"/>
      <c r="AR39" s="18"/>
    </row>
    <row r="40" spans="1:57" s="1" customFormat="1" ht="14.45" customHeight="1" x14ac:dyDescent="0.2">
      <c r="B40" s="18"/>
      <c r="AR40" s="18"/>
    </row>
    <row r="41" spans="1:57" s="1" customFormat="1" ht="14.45" customHeight="1" x14ac:dyDescent="0.2">
      <c r="B41" s="18"/>
      <c r="AR41" s="18"/>
    </row>
    <row r="42" spans="1:57" s="1" customFormat="1" ht="14.45" customHeight="1" x14ac:dyDescent="0.2">
      <c r="B42" s="18"/>
      <c r="AR42" s="18"/>
    </row>
    <row r="43" spans="1:57" s="1" customFormat="1" ht="14.45" customHeight="1" x14ac:dyDescent="0.2">
      <c r="B43" s="18"/>
      <c r="AR43" s="18"/>
    </row>
    <row r="44" spans="1:57" s="1" customFormat="1" ht="14.45" customHeight="1" x14ac:dyDescent="0.2">
      <c r="B44" s="18"/>
      <c r="AR44" s="18"/>
    </row>
    <row r="45" spans="1:57" s="1" customFormat="1" ht="14.45" customHeight="1" x14ac:dyDescent="0.2">
      <c r="B45" s="18"/>
      <c r="AR45" s="18"/>
    </row>
    <row r="46" spans="1:57" s="1" customFormat="1" ht="14.45" customHeight="1" x14ac:dyDescent="0.2">
      <c r="B46" s="18"/>
      <c r="AR46" s="18"/>
    </row>
    <row r="47" spans="1:57" s="1" customFormat="1" ht="14.45" customHeight="1" x14ac:dyDescent="0.2">
      <c r="B47" s="18"/>
      <c r="AR47" s="18"/>
    </row>
    <row r="48" spans="1:57" s="1" customFormat="1" ht="14.45" customHeight="1" x14ac:dyDescent="0.2">
      <c r="B48" s="18"/>
      <c r="AR48" s="18"/>
    </row>
    <row r="49" spans="1:57" s="2" customFormat="1" ht="14.45" customHeight="1" x14ac:dyDescent="0.2">
      <c r="B49" s="37"/>
      <c r="D49" s="38" t="s">
        <v>45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46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2.75" x14ac:dyDescent="0.2">
      <c r="A60" s="27"/>
      <c r="B60" s="28"/>
      <c r="C60" s="27"/>
      <c r="D60" s="40" t="s">
        <v>47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48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47</v>
      </c>
      <c r="AI60" s="30"/>
      <c r="AJ60" s="30"/>
      <c r="AK60" s="30"/>
      <c r="AL60" s="30"/>
      <c r="AM60" s="40" t="s">
        <v>48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2.75" x14ac:dyDescent="0.2">
      <c r="A64" s="27"/>
      <c r="B64" s="28"/>
      <c r="C64" s="27"/>
      <c r="D64" s="38" t="s">
        <v>49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50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2.75" x14ac:dyDescent="0.2">
      <c r="A75" s="27"/>
      <c r="B75" s="28"/>
      <c r="C75" s="27"/>
      <c r="D75" s="40" t="s">
        <v>47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48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47</v>
      </c>
      <c r="AI75" s="30"/>
      <c r="AJ75" s="30"/>
      <c r="AK75" s="30"/>
      <c r="AL75" s="30"/>
      <c r="AM75" s="40" t="s">
        <v>48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5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5" customHeight="1" x14ac:dyDescent="0.2">
      <c r="A82" s="27"/>
      <c r="B82" s="28"/>
      <c r="C82" s="19" t="s">
        <v>51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5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20-25</v>
      </c>
      <c r="AR84" s="46"/>
    </row>
    <row r="85" spans="1:91" s="5" customFormat="1" ht="36.950000000000003" customHeight="1" x14ac:dyDescent="0.2">
      <c r="B85" s="47"/>
      <c r="C85" s="48" t="s">
        <v>12</v>
      </c>
      <c r="L85" s="192" t="str">
        <f>K6</f>
        <v>Obnova Ružového parku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7"/>
    </row>
    <row r="86" spans="1:91" s="2" customFormat="1" ht="6.95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94">
        <f>IF(AN8= "","",AN8)</f>
        <v>44281</v>
      </c>
      <c r="AN87" s="194"/>
      <c r="AO87" s="27"/>
      <c r="AP87" s="27"/>
      <c r="AQ87" s="27"/>
      <c r="AR87" s="28"/>
      <c r="BE87" s="27"/>
    </row>
    <row r="88" spans="1:91" s="2" customFormat="1" ht="6.95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2" customHeight="1" x14ac:dyDescent="0.2">
      <c r="A89" s="27"/>
      <c r="B89" s="28"/>
      <c r="C89" s="24" t="s">
        <v>19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MsÚ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25</v>
      </c>
      <c r="AJ89" s="27"/>
      <c r="AK89" s="27"/>
      <c r="AL89" s="27"/>
      <c r="AM89" s="195" t="str">
        <f>IF(E17="","",E17)</f>
        <v>Rudbeckia-ateliér s.r.o.</v>
      </c>
      <c r="AN89" s="196"/>
      <c r="AO89" s="196"/>
      <c r="AP89" s="196"/>
      <c r="AQ89" s="27"/>
      <c r="AR89" s="28"/>
      <c r="AS89" s="197" t="s">
        <v>52</v>
      </c>
      <c r="AT89" s="198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2" customHeight="1" x14ac:dyDescent="0.2">
      <c r="A90" s="27"/>
      <c r="B90" s="28"/>
      <c r="C90" s="24" t="s">
        <v>23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29</v>
      </c>
      <c r="AJ90" s="27"/>
      <c r="AK90" s="27"/>
      <c r="AL90" s="27"/>
      <c r="AM90" s="195" t="str">
        <f>IF(E20="","",E20)</f>
        <v>Ing. Júlia Straňáková</v>
      </c>
      <c r="AN90" s="196"/>
      <c r="AO90" s="196"/>
      <c r="AP90" s="196"/>
      <c r="AQ90" s="27"/>
      <c r="AR90" s="28"/>
      <c r="AS90" s="199"/>
      <c r="AT90" s="200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99"/>
      <c r="AT91" s="200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87" t="s">
        <v>53</v>
      </c>
      <c r="D92" s="188"/>
      <c r="E92" s="188"/>
      <c r="F92" s="188"/>
      <c r="G92" s="188"/>
      <c r="H92" s="55"/>
      <c r="I92" s="189" t="s">
        <v>54</v>
      </c>
      <c r="J92" s="188"/>
      <c r="K92" s="188"/>
      <c r="L92" s="188"/>
      <c r="M92" s="188"/>
      <c r="N92" s="188"/>
      <c r="O92" s="188"/>
      <c r="P92" s="188"/>
      <c r="Q92" s="188"/>
      <c r="R92" s="188"/>
      <c r="S92" s="188"/>
      <c r="T92" s="188"/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  <c r="AF92" s="188"/>
      <c r="AG92" s="190" t="s">
        <v>55</v>
      </c>
      <c r="AH92" s="188"/>
      <c r="AI92" s="188"/>
      <c r="AJ92" s="188"/>
      <c r="AK92" s="188"/>
      <c r="AL92" s="188"/>
      <c r="AM92" s="188"/>
      <c r="AN92" s="189" t="s">
        <v>56</v>
      </c>
      <c r="AO92" s="188"/>
      <c r="AP92" s="191"/>
      <c r="AQ92" s="56" t="s">
        <v>57</v>
      </c>
      <c r="AR92" s="28"/>
      <c r="AS92" s="57" t="s">
        <v>58</v>
      </c>
      <c r="AT92" s="58" t="s">
        <v>59</v>
      </c>
      <c r="AU92" s="58" t="s">
        <v>60</v>
      </c>
      <c r="AV92" s="58" t="s">
        <v>61</v>
      </c>
      <c r="AW92" s="58" t="s">
        <v>62</v>
      </c>
      <c r="AX92" s="58" t="s">
        <v>63</v>
      </c>
      <c r="AY92" s="58" t="s">
        <v>64</v>
      </c>
      <c r="AZ92" s="58" t="s">
        <v>65</v>
      </c>
      <c r="BA92" s="58" t="s">
        <v>66</v>
      </c>
      <c r="BB92" s="58" t="s">
        <v>67</v>
      </c>
      <c r="BC92" s="58" t="s">
        <v>68</v>
      </c>
      <c r="BD92" s="59" t="s">
        <v>69</v>
      </c>
      <c r="BE92" s="27"/>
    </row>
    <row r="93" spans="1:91" s="2" customFormat="1" ht="10.9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50000000000003" customHeight="1" x14ac:dyDescent="0.2">
      <c r="B94" s="63"/>
      <c r="C94" s="64" t="s">
        <v>70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4">
        <f>ROUND(AG95,2)</f>
        <v>0</v>
      </c>
      <c r="AH94" s="184"/>
      <c r="AI94" s="184"/>
      <c r="AJ94" s="184"/>
      <c r="AK94" s="184"/>
      <c r="AL94" s="184"/>
      <c r="AM94" s="184"/>
      <c r="AN94" s="185">
        <f>SUM(AG94,AT94)</f>
        <v>0</v>
      </c>
      <c r="AO94" s="185"/>
      <c r="AP94" s="185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112.80589999999999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71</v>
      </c>
      <c r="BT94" s="72" t="s">
        <v>72</v>
      </c>
      <c r="BU94" s="73" t="s">
        <v>73</v>
      </c>
      <c r="BV94" s="72" t="s">
        <v>74</v>
      </c>
      <c r="BW94" s="72" t="s">
        <v>4</v>
      </c>
      <c r="BX94" s="72" t="s">
        <v>75</v>
      </c>
      <c r="CL94" s="72" t="s">
        <v>1</v>
      </c>
    </row>
    <row r="95" spans="1:91" s="7" customFormat="1" ht="24.75" customHeight="1" x14ac:dyDescent="0.2">
      <c r="A95" s="74" t="s">
        <v>76</v>
      </c>
      <c r="B95" s="75"/>
      <c r="C95" s="76"/>
      <c r="D95" s="183" t="s">
        <v>77</v>
      </c>
      <c r="E95" s="183"/>
      <c r="F95" s="183"/>
      <c r="G95" s="183"/>
      <c r="H95" s="183"/>
      <c r="I95" s="77"/>
      <c r="J95" s="183" t="s">
        <v>78</v>
      </c>
      <c r="K95" s="183"/>
      <c r="L95" s="183"/>
      <c r="M95" s="183"/>
      <c r="N95" s="183"/>
      <c r="O95" s="183"/>
      <c r="P95" s="183"/>
      <c r="Q95" s="183"/>
      <c r="R95" s="183"/>
      <c r="S95" s="183"/>
      <c r="T95" s="183"/>
      <c r="U95" s="183"/>
      <c r="V95" s="183"/>
      <c r="W95" s="183"/>
      <c r="X95" s="183"/>
      <c r="Y95" s="183"/>
      <c r="Z95" s="183"/>
      <c r="AA95" s="183"/>
      <c r="AB95" s="183"/>
      <c r="AC95" s="183"/>
      <c r="AD95" s="183"/>
      <c r="AE95" s="183"/>
      <c r="AF95" s="183"/>
      <c r="AG95" s="181">
        <f>'SO 08.2 - Výsadba brehov ...'!J30</f>
        <v>0</v>
      </c>
      <c r="AH95" s="182"/>
      <c r="AI95" s="182"/>
      <c r="AJ95" s="182"/>
      <c r="AK95" s="182"/>
      <c r="AL95" s="182"/>
      <c r="AM95" s="182"/>
      <c r="AN95" s="181">
        <f>SUM(AG95,AT95)</f>
        <v>0</v>
      </c>
      <c r="AO95" s="182"/>
      <c r="AP95" s="182"/>
      <c r="AQ95" s="78" t="s">
        <v>79</v>
      </c>
      <c r="AR95" s="75"/>
      <c r="AS95" s="79">
        <v>0</v>
      </c>
      <c r="AT95" s="80">
        <f>ROUND(SUM(AV95:AW95),2)</f>
        <v>0</v>
      </c>
      <c r="AU95" s="81">
        <f>'SO 08.2 - Výsadba brehov ...'!P122</f>
        <v>112.805904</v>
      </c>
      <c r="AV95" s="80">
        <f>'SO 08.2 - Výsadba brehov ...'!J33</f>
        <v>0</v>
      </c>
      <c r="AW95" s="80">
        <f>'SO 08.2 - Výsadba brehov ...'!J34</f>
        <v>0</v>
      </c>
      <c r="AX95" s="80">
        <f>'SO 08.2 - Výsadba brehov ...'!J35</f>
        <v>0</v>
      </c>
      <c r="AY95" s="80">
        <f>'SO 08.2 - Výsadba brehov ...'!J36</f>
        <v>0</v>
      </c>
      <c r="AZ95" s="80">
        <f>'SO 08.2 - Výsadba brehov ...'!F33</f>
        <v>0</v>
      </c>
      <c r="BA95" s="80">
        <f>'SO 08.2 - Výsadba brehov ...'!F34</f>
        <v>0</v>
      </c>
      <c r="BB95" s="80">
        <f>'SO 08.2 - Výsadba brehov ...'!F35</f>
        <v>0</v>
      </c>
      <c r="BC95" s="80">
        <f>'SO 08.2 - Výsadba brehov ...'!F36</f>
        <v>0</v>
      </c>
      <c r="BD95" s="82">
        <f>'SO 08.2 - Výsadba brehov ...'!F37</f>
        <v>0</v>
      </c>
      <c r="BT95" s="83" t="s">
        <v>80</v>
      </c>
      <c r="BV95" s="83" t="s">
        <v>74</v>
      </c>
      <c r="BW95" s="83" t="s">
        <v>81</v>
      </c>
      <c r="BX95" s="83" t="s">
        <v>4</v>
      </c>
      <c r="CL95" s="83" t="s">
        <v>1</v>
      </c>
      <c r="CM95" s="83" t="s">
        <v>72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5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8.2 - Výsadba brehov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72"/>
  <sheetViews>
    <sheetView showGridLines="0" tabSelected="1" topLeftCell="A59" workbookViewId="0">
      <selection activeCell="X72" sqref="X72"/>
    </sheetView>
  </sheetViews>
  <sheetFormatPr defaultRowHeight="11.25" x14ac:dyDescent="0.2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x14ac:dyDescent="0.2">
      <c r="A1" s="84"/>
    </row>
    <row r="2" spans="1:46" s="1" customFormat="1" ht="36.950000000000003" customHeight="1" x14ac:dyDescent="0.2">
      <c r="L2" s="186" t="s">
        <v>5</v>
      </c>
      <c r="M2" s="172"/>
      <c r="N2" s="172"/>
      <c r="O2" s="172"/>
      <c r="P2" s="172"/>
      <c r="Q2" s="172"/>
      <c r="R2" s="172"/>
      <c r="S2" s="172"/>
      <c r="T2" s="172"/>
      <c r="U2" s="172"/>
      <c r="V2" s="172"/>
      <c r="AT2" s="15" t="s">
        <v>81</v>
      </c>
    </row>
    <row r="3" spans="1:46" s="1" customFormat="1" ht="6.95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72</v>
      </c>
    </row>
    <row r="4" spans="1:46" s="1" customFormat="1" ht="24.95" customHeight="1" x14ac:dyDescent="0.2">
      <c r="B4" s="18"/>
      <c r="D4" s="19" t="s">
        <v>82</v>
      </c>
      <c r="L4" s="18"/>
      <c r="M4" s="85" t="s">
        <v>9</v>
      </c>
      <c r="AT4" s="15" t="s">
        <v>3</v>
      </c>
    </row>
    <row r="5" spans="1:46" s="1" customFormat="1" ht="6.95" customHeight="1" x14ac:dyDescent="0.2">
      <c r="B5" s="18"/>
      <c r="L5" s="18"/>
    </row>
    <row r="6" spans="1:46" s="1" customFormat="1" ht="12" customHeight="1" x14ac:dyDescent="0.2">
      <c r="B6" s="18"/>
      <c r="D6" s="24" t="s">
        <v>12</v>
      </c>
      <c r="L6" s="18"/>
    </row>
    <row r="7" spans="1:46" s="1" customFormat="1" ht="16.5" customHeight="1" x14ac:dyDescent="0.2">
      <c r="B7" s="18"/>
      <c r="E7" s="206" t="str">
        <f>'Rekapitulácia stavby'!K6</f>
        <v>Obnova Ružového parku</v>
      </c>
      <c r="F7" s="207"/>
      <c r="G7" s="207"/>
      <c r="H7" s="207"/>
      <c r="L7" s="18"/>
    </row>
    <row r="8" spans="1:46" s="2" customFormat="1" ht="12" customHeight="1" x14ac:dyDescent="0.2">
      <c r="A8" s="27"/>
      <c r="B8" s="28"/>
      <c r="C8" s="27"/>
      <c r="D8" s="24" t="s">
        <v>83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ht="16.5" customHeight="1" x14ac:dyDescent="0.2">
      <c r="A9" s="27"/>
      <c r="B9" s="28"/>
      <c r="C9" s="27"/>
      <c r="D9" s="27"/>
      <c r="E9" s="192" t="s">
        <v>84</v>
      </c>
      <c r="F9" s="205"/>
      <c r="G9" s="205"/>
      <c r="H9" s="205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2" customHeight="1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2" customHeight="1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f>'Rekapitulácia stavby'!AN8</f>
        <v>44281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ht="10.9" customHeigh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2" customHeight="1" x14ac:dyDescent="0.2">
      <c r="A14" s="27"/>
      <c r="B14" s="28"/>
      <c r="C14" s="27"/>
      <c r="D14" s="24" t="s">
        <v>19</v>
      </c>
      <c r="E14" s="27"/>
      <c r="F14" s="27"/>
      <c r="G14" s="27"/>
      <c r="H14" s="27"/>
      <c r="I14" s="24" t="s">
        <v>20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8" customHeight="1" x14ac:dyDescent="0.2">
      <c r="A15" s="27"/>
      <c r="B15" s="28"/>
      <c r="C15" s="27"/>
      <c r="D15" s="27"/>
      <c r="E15" s="22" t="s">
        <v>21</v>
      </c>
      <c r="F15" s="27"/>
      <c r="G15" s="27"/>
      <c r="H15" s="27"/>
      <c r="I15" s="24" t="s">
        <v>22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ht="6.95" customHeigh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2" customHeight="1" x14ac:dyDescent="0.2">
      <c r="A17" s="27"/>
      <c r="B17" s="28"/>
      <c r="C17" s="27"/>
      <c r="D17" s="24" t="s">
        <v>23</v>
      </c>
      <c r="E17" s="27"/>
      <c r="F17" s="27"/>
      <c r="G17" s="27"/>
      <c r="H17" s="27"/>
      <c r="I17" s="24" t="s">
        <v>20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8" customHeight="1" x14ac:dyDescent="0.2">
      <c r="A18" s="27"/>
      <c r="B18" s="28"/>
      <c r="C18" s="27"/>
      <c r="D18" s="27"/>
      <c r="E18" s="171" t="str">
        <f>'Rekapitulácia stavby'!E14</f>
        <v xml:space="preserve"> </v>
      </c>
      <c r="F18" s="171"/>
      <c r="G18" s="171"/>
      <c r="H18" s="171"/>
      <c r="I18" s="24" t="s">
        <v>22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ht="6.95" customHeigh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2" customHeight="1" x14ac:dyDescent="0.2">
      <c r="A20" s="27"/>
      <c r="B20" s="28"/>
      <c r="C20" s="27"/>
      <c r="D20" s="24" t="s">
        <v>25</v>
      </c>
      <c r="E20" s="27"/>
      <c r="F20" s="27"/>
      <c r="G20" s="27"/>
      <c r="H20" s="27"/>
      <c r="I20" s="24" t="s">
        <v>20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8" customHeight="1" x14ac:dyDescent="0.2">
      <c r="A21" s="27"/>
      <c r="B21" s="28"/>
      <c r="C21" s="27"/>
      <c r="D21" s="27"/>
      <c r="E21" s="22" t="s">
        <v>26</v>
      </c>
      <c r="F21" s="27"/>
      <c r="G21" s="27"/>
      <c r="H21" s="27"/>
      <c r="I21" s="24" t="s">
        <v>22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ht="6.95" customHeigh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2" customHeight="1" x14ac:dyDescent="0.2">
      <c r="A23" s="27"/>
      <c r="B23" s="28"/>
      <c r="C23" s="27"/>
      <c r="D23" s="24" t="s">
        <v>29</v>
      </c>
      <c r="E23" s="27"/>
      <c r="F23" s="27"/>
      <c r="G23" s="27"/>
      <c r="H23" s="27"/>
      <c r="I23" s="24" t="s">
        <v>20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8" customHeight="1" x14ac:dyDescent="0.2">
      <c r="A24" s="27"/>
      <c r="B24" s="28"/>
      <c r="C24" s="27"/>
      <c r="D24" s="27"/>
      <c r="E24" s="22" t="s">
        <v>30</v>
      </c>
      <c r="F24" s="27"/>
      <c r="G24" s="27"/>
      <c r="H24" s="27"/>
      <c r="I24" s="24" t="s">
        <v>22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ht="6.95" customHeigh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2" customHeight="1" x14ac:dyDescent="0.2">
      <c r="A26" s="27"/>
      <c r="B26" s="28"/>
      <c r="C26" s="27"/>
      <c r="D26" s="24" t="s">
        <v>31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6.5" customHeight="1" x14ac:dyDescent="0.2">
      <c r="A27" s="86"/>
      <c r="B27" s="87"/>
      <c r="C27" s="86"/>
      <c r="D27" s="86"/>
      <c r="E27" s="174" t="s">
        <v>1</v>
      </c>
      <c r="F27" s="174"/>
      <c r="G27" s="174"/>
      <c r="H27" s="174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ht="6.95" customHeigh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ht="6.95" customHeigh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25.35" customHeight="1" x14ac:dyDescent="0.2">
      <c r="A30" s="27"/>
      <c r="B30" s="28"/>
      <c r="C30" s="27"/>
      <c r="D30" s="89" t="s">
        <v>32</v>
      </c>
      <c r="E30" s="27"/>
      <c r="F30" s="27"/>
      <c r="G30" s="27"/>
      <c r="H30" s="27"/>
      <c r="I30" s="27"/>
      <c r="J30" s="66">
        <f>ROUND(J122,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ht="6.95" customHeigh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4.45" customHeight="1" x14ac:dyDescent="0.2">
      <c r="A32" s="27"/>
      <c r="B32" s="28"/>
      <c r="C32" s="27"/>
      <c r="D32" s="27"/>
      <c r="E32" s="27"/>
      <c r="F32" s="31" t="s">
        <v>34</v>
      </c>
      <c r="G32" s="27"/>
      <c r="H32" s="27"/>
      <c r="I32" s="31" t="s">
        <v>33</v>
      </c>
      <c r="J32" s="31" t="s">
        <v>35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4.45" customHeight="1" x14ac:dyDescent="0.2">
      <c r="A33" s="27"/>
      <c r="B33" s="28"/>
      <c r="C33" s="27"/>
      <c r="D33" s="90" t="s">
        <v>36</v>
      </c>
      <c r="E33" s="24" t="s">
        <v>37</v>
      </c>
      <c r="F33" s="91">
        <f>ROUND((SUM(BE122:BE171)),  2)</f>
        <v>0</v>
      </c>
      <c r="G33" s="27"/>
      <c r="H33" s="27"/>
      <c r="I33" s="92">
        <v>0.2</v>
      </c>
      <c r="J33" s="91">
        <f>ROUND(((SUM(BE122:BE171))*I33),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4.45" customHeight="1" x14ac:dyDescent="0.2">
      <c r="A34" s="27"/>
      <c r="B34" s="28"/>
      <c r="C34" s="27"/>
      <c r="D34" s="27"/>
      <c r="E34" s="24" t="s">
        <v>38</v>
      </c>
      <c r="F34" s="91">
        <f>ROUND((SUM(BF122:BF171)),  2)</f>
        <v>0</v>
      </c>
      <c r="G34" s="27"/>
      <c r="H34" s="27"/>
      <c r="I34" s="92">
        <v>0.2</v>
      </c>
      <c r="J34" s="91">
        <f>ROUND(((SUM(BF122:BF171))*I34),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4.45" hidden="1" customHeight="1" x14ac:dyDescent="0.2">
      <c r="A35" s="27"/>
      <c r="B35" s="28"/>
      <c r="C35" s="27"/>
      <c r="D35" s="27"/>
      <c r="E35" s="24" t="s">
        <v>39</v>
      </c>
      <c r="F35" s="91">
        <f>ROUND((SUM(BG122:BG171)),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4.45" hidden="1" customHeight="1" x14ac:dyDescent="0.2">
      <c r="A36" s="27"/>
      <c r="B36" s="28"/>
      <c r="C36" s="27"/>
      <c r="D36" s="27"/>
      <c r="E36" s="24" t="s">
        <v>40</v>
      </c>
      <c r="F36" s="91">
        <f>ROUND((SUM(BH122:BH171)),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4.45" hidden="1" customHeight="1" x14ac:dyDescent="0.2">
      <c r="A37" s="27"/>
      <c r="B37" s="28"/>
      <c r="C37" s="27"/>
      <c r="D37" s="27"/>
      <c r="E37" s="24" t="s">
        <v>41</v>
      </c>
      <c r="F37" s="91">
        <f>ROUND((SUM(BI122:BI171)),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ht="6.95" customHeigh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25.35" customHeight="1" x14ac:dyDescent="0.2">
      <c r="A39" s="27"/>
      <c r="B39" s="28"/>
      <c r="C39" s="93"/>
      <c r="D39" s="94" t="s">
        <v>42</v>
      </c>
      <c r="E39" s="55"/>
      <c r="F39" s="55"/>
      <c r="G39" s="95" t="s">
        <v>43</v>
      </c>
      <c r="H39" s="96" t="s">
        <v>44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ht="14.45" customHeigh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ht="14.45" customHeight="1" x14ac:dyDescent="0.2">
      <c r="B41" s="18"/>
      <c r="L41" s="18"/>
    </row>
    <row r="42" spans="1:31" s="1" customFormat="1" ht="14.45" customHeight="1" x14ac:dyDescent="0.2">
      <c r="B42" s="18"/>
      <c r="L42" s="18"/>
    </row>
    <row r="43" spans="1:31" s="1" customFormat="1" ht="14.45" customHeight="1" x14ac:dyDescent="0.2">
      <c r="B43" s="18"/>
      <c r="L43" s="18"/>
    </row>
    <row r="44" spans="1:31" s="1" customFormat="1" ht="14.45" customHeight="1" x14ac:dyDescent="0.2">
      <c r="B44" s="18"/>
      <c r="L44" s="18"/>
    </row>
    <row r="45" spans="1:31" s="1" customFormat="1" ht="14.45" customHeight="1" x14ac:dyDescent="0.2">
      <c r="B45" s="18"/>
      <c r="L45" s="18"/>
    </row>
    <row r="46" spans="1:31" s="1" customFormat="1" ht="14.45" customHeight="1" x14ac:dyDescent="0.2">
      <c r="B46" s="18"/>
      <c r="L46" s="18"/>
    </row>
    <row r="47" spans="1:31" s="1" customFormat="1" ht="14.45" customHeight="1" x14ac:dyDescent="0.2">
      <c r="B47" s="18"/>
      <c r="L47" s="18"/>
    </row>
    <row r="48" spans="1:31" s="1" customFormat="1" ht="14.45" customHeight="1" x14ac:dyDescent="0.2">
      <c r="B48" s="18"/>
      <c r="L48" s="18"/>
    </row>
    <row r="49" spans="1:31" s="1" customFormat="1" ht="14.45" customHeight="1" x14ac:dyDescent="0.2">
      <c r="B49" s="18"/>
      <c r="L49" s="18"/>
    </row>
    <row r="50" spans="1:31" s="2" customFormat="1" ht="14.45" customHeight="1" x14ac:dyDescent="0.2">
      <c r="B50" s="37"/>
      <c r="D50" s="38" t="s">
        <v>45</v>
      </c>
      <c r="E50" s="39"/>
      <c r="F50" s="39"/>
      <c r="G50" s="38" t="s">
        <v>46</v>
      </c>
      <c r="H50" s="39"/>
      <c r="I50" s="39"/>
      <c r="J50" s="39"/>
      <c r="K50" s="39"/>
      <c r="L50" s="37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2.75" x14ac:dyDescent="0.2">
      <c r="A61" s="27"/>
      <c r="B61" s="28"/>
      <c r="C61" s="27"/>
      <c r="D61" s="40" t="s">
        <v>47</v>
      </c>
      <c r="E61" s="30"/>
      <c r="F61" s="99" t="s">
        <v>48</v>
      </c>
      <c r="G61" s="40" t="s">
        <v>47</v>
      </c>
      <c r="H61" s="30"/>
      <c r="I61" s="30"/>
      <c r="J61" s="100" t="s">
        <v>48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2.75" x14ac:dyDescent="0.2">
      <c r="A65" s="27"/>
      <c r="B65" s="28"/>
      <c r="C65" s="27"/>
      <c r="D65" s="38" t="s">
        <v>49</v>
      </c>
      <c r="E65" s="41"/>
      <c r="F65" s="41"/>
      <c r="G65" s="38" t="s">
        <v>50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2.75" x14ac:dyDescent="0.2">
      <c r="A76" s="27"/>
      <c r="B76" s="28"/>
      <c r="C76" s="27"/>
      <c r="D76" s="40" t="s">
        <v>47</v>
      </c>
      <c r="E76" s="30"/>
      <c r="F76" s="99" t="s">
        <v>48</v>
      </c>
      <c r="G76" s="40" t="s">
        <v>47</v>
      </c>
      <c r="H76" s="30"/>
      <c r="I76" s="30"/>
      <c r="J76" s="100" t="s">
        <v>48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ht="14.45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ht="6.95" hidden="1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24.95" hidden="1" customHeight="1" x14ac:dyDescent="0.2">
      <c r="A82" s="27"/>
      <c r="B82" s="28"/>
      <c r="C82" s="19" t="s">
        <v>85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ht="6.95" hidden="1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2" hidden="1" customHeight="1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6.5" hidden="1" customHeight="1" x14ac:dyDescent="0.2">
      <c r="A85" s="27"/>
      <c r="B85" s="28"/>
      <c r="C85" s="27"/>
      <c r="D85" s="27"/>
      <c r="E85" s="206" t="str">
        <f>E7</f>
        <v>Obnova Ružového parku</v>
      </c>
      <c r="F85" s="207"/>
      <c r="G85" s="207"/>
      <c r="H85" s="207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2" hidden="1" customHeight="1" x14ac:dyDescent="0.2">
      <c r="A86" s="27"/>
      <c r="B86" s="28"/>
      <c r="C86" s="24" t="s">
        <v>83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ht="16.5" hidden="1" customHeight="1" x14ac:dyDescent="0.2">
      <c r="A87" s="27"/>
      <c r="B87" s="28"/>
      <c r="C87" s="27"/>
      <c r="D87" s="27"/>
      <c r="E87" s="192" t="str">
        <f>E9</f>
        <v>SO 08.2 - Výsadba brehov Trnávky</v>
      </c>
      <c r="F87" s="205"/>
      <c r="G87" s="205"/>
      <c r="H87" s="205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ht="6.95" hidden="1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2" hidden="1" customHeight="1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44281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ht="6.95" hidden="1" customHeigh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25.7" hidden="1" customHeight="1" x14ac:dyDescent="0.2">
      <c r="A91" s="27"/>
      <c r="B91" s="28"/>
      <c r="C91" s="24" t="s">
        <v>19</v>
      </c>
      <c r="D91" s="27"/>
      <c r="E91" s="27"/>
      <c r="F91" s="22" t="str">
        <f>E15</f>
        <v>MsÚ Trnava</v>
      </c>
      <c r="G91" s="27"/>
      <c r="H91" s="27"/>
      <c r="I91" s="24" t="s">
        <v>25</v>
      </c>
      <c r="J91" s="25" t="str">
        <f>E21</f>
        <v>Rudbeckia-ateliér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5.7" hidden="1" customHeight="1" x14ac:dyDescent="0.2">
      <c r="A92" s="27"/>
      <c r="B92" s="28"/>
      <c r="C92" s="24" t="s">
        <v>23</v>
      </c>
      <c r="D92" s="27"/>
      <c r="E92" s="27"/>
      <c r="F92" s="22" t="str">
        <f>IF(E18="","",E18)</f>
        <v xml:space="preserve"> </v>
      </c>
      <c r="G92" s="27"/>
      <c r="H92" s="27"/>
      <c r="I92" s="24" t="s">
        <v>29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ht="10.35" hidden="1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29.25" hidden="1" customHeight="1" x14ac:dyDescent="0.2">
      <c r="A94" s="27"/>
      <c r="B94" s="28"/>
      <c r="C94" s="101" t="s">
        <v>86</v>
      </c>
      <c r="D94" s="93"/>
      <c r="E94" s="93"/>
      <c r="F94" s="93"/>
      <c r="G94" s="93"/>
      <c r="H94" s="93"/>
      <c r="I94" s="93"/>
      <c r="J94" s="102" t="s">
        <v>87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ht="10.35" hidden="1" customHeigh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22.9" hidden="1" customHeight="1" x14ac:dyDescent="0.2">
      <c r="A96" s="27"/>
      <c r="B96" s="28"/>
      <c r="C96" s="103" t="s">
        <v>88</v>
      </c>
      <c r="D96" s="27"/>
      <c r="E96" s="27"/>
      <c r="F96" s="27"/>
      <c r="G96" s="27"/>
      <c r="H96" s="27"/>
      <c r="I96" s="27"/>
      <c r="J96" s="66">
        <f>J122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89</v>
      </c>
    </row>
    <row r="97" spans="1:31" s="9" customFormat="1" ht="24.95" hidden="1" customHeight="1" x14ac:dyDescent="0.2">
      <c r="B97" s="104"/>
      <c r="D97" s="105" t="s">
        <v>90</v>
      </c>
      <c r="E97" s="106"/>
      <c r="F97" s="106"/>
      <c r="G97" s="106"/>
      <c r="H97" s="106"/>
      <c r="I97" s="106"/>
      <c r="J97" s="107">
        <f>J123</f>
        <v>0</v>
      </c>
      <c r="L97" s="104"/>
    </row>
    <row r="98" spans="1:31" s="10" customFormat="1" ht="19.899999999999999" hidden="1" customHeight="1" x14ac:dyDescent="0.2">
      <c r="B98" s="108"/>
      <c r="D98" s="109" t="s">
        <v>91</v>
      </c>
      <c r="E98" s="110"/>
      <c r="F98" s="110"/>
      <c r="G98" s="110"/>
      <c r="H98" s="110"/>
      <c r="I98" s="110"/>
      <c r="J98" s="111">
        <f>J124</f>
        <v>0</v>
      </c>
      <c r="L98" s="108"/>
    </row>
    <row r="99" spans="1:31" s="10" customFormat="1" ht="19.899999999999999" hidden="1" customHeight="1" x14ac:dyDescent="0.2">
      <c r="B99" s="108"/>
      <c r="D99" s="109" t="s">
        <v>92</v>
      </c>
      <c r="E99" s="110"/>
      <c r="F99" s="110"/>
      <c r="G99" s="110"/>
      <c r="H99" s="110"/>
      <c r="I99" s="110"/>
      <c r="J99" s="111">
        <f>J145</f>
        <v>0</v>
      </c>
      <c r="L99" s="108"/>
    </row>
    <row r="100" spans="1:31" s="10" customFormat="1" ht="19.899999999999999" hidden="1" customHeight="1" x14ac:dyDescent="0.2">
      <c r="B100" s="108"/>
      <c r="D100" s="109" t="s">
        <v>93</v>
      </c>
      <c r="E100" s="110"/>
      <c r="F100" s="110"/>
      <c r="G100" s="110"/>
      <c r="H100" s="110"/>
      <c r="I100" s="110"/>
      <c r="J100" s="111">
        <f>J151</f>
        <v>0</v>
      </c>
      <c r="L100" s="108"/>
    </row>
    <row r="101" spans="1:31" s="10" customFormat="1" ht="19.899999999999999" hidden="1" customHeight="1" x14ac:dyDescent="0.2">
      <c r="B101" s="108"/>
      <c r="D101" s="109" t="s">
        <v>94</v>
      </c>
      <c r="E101" s="110"/>
      <c r="F101" s="110"/>
      <c r="G101" s="110"/>
      <c r="H101" s="110"/>
      <c r="I101" s="110"/>
      <c r="J101" s="111">
        <f>J155</f>
        <v>0</v>
      </c>
      <c r="L101" s="108"/>
    </row>
    <row r="102" spans="1:31" s="10" customFormat="1" ht="14.85" hidden="1" customHeight="1" x14ac:dyDescent="0.2">
      <c r="B102" s="108"/>
      <c r="D102" s="109" t="s">
        <v>95</v>
      </c>
      <c r="E102" s="110"/>
      <c r="F102" s="110"/>
      <c r="G102" s="110"/>
      <c r="H102" s="110"/>
      <c r="I102" s="110"/>
      <c r="J102" s="111">
        <f>J170</f>
        <v>0</v>
      </c>
      <c r="L102" s="108"/>
    </row>
    <row r="103" spans="1:31" s="2" customFormat="1" ht="21.75" hidden="1" customHeight="1" x14ac:dyDescent="0.2">
      <c r="A103" s="27"/>
      <c r="B103" s="28"/>
      <c r="C103" s="27"/>
      <c r="D103" s="27"/>
      <c r="E103" s="27"/>
      <c r="F103" s="27"/>
      <c r="G103" s="27"/>
      <c r="H103" s="27"/>
      <c r="I103" s="27"/>
      <c r="J103" s="27"/>
      <c r="K103" s="27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4" spans="1:31" s="2" customFormat="1" ht="6.95" hidden="1" customHeight="1" x14ac:dyDescent="0.2">
      <c r="A104" s="27"/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27"/>
    </row>
    <row r="105" spans="1:31" hidden="1" x14ac:dyDescent="0.2"/>
    <row r="106" spans="1:31" hidden="1" x14ac:dyDescent="0.2"/>
    <row r="107" spans="1:31" hidden="1" x14ac:dyDescent="0.2"/>
    <row r="108" spans="1:31" s="2" customFormat="1" ht="6.95" customHeight="1" x14ac:dyDescent="0.2">
      <c r="A108" s="27"/>
      <c r="B108" s="44"/>
      <c r="C108" s="45"/>
      <c r="D108" s="45"/>
      <c r="E108" s="45"/>
      <c r="F108" s="45"/>
      <c r="G108" s="45"/>
      <c r="H108" s="45"/>
      <c r="I108" s="45"/>
      <c r="J108" s="45"/>
      <c r="K108" s="45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ht="24.95" customHeight="1" x14ac:dyDescent="0.2">
      <c r="A109" s="27"/>
      <c r="B109" s="28"/>
      <c r="C109" s="19" t="s">
        <v>96</v>
      </c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6.95" customHeight="1" x14ac:dyDescent="0.2">
      <c r="A110" s="27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2" customHeight="1" x14ac:dyDescent="0.2">
      <c r="A111" s="27"/>
      <c r="B111" s="28"/>
      <c r="C111" s="24" t="s">
        <v>12</v>
      </c>
      <c r="D111" s="27"/>
      <c r="E111" s="27"/>
      <c r="F111" s="27"/>
      <c r="G111" s="27"/>
      <c r="H111" s="27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6.5" customHeight="1" x14ac:dyDescent="0.2">
      <c r="A112" s="27"/>
      <c r="B112" s="28"/>
      <c r="C112" s="27"/>
      <c r="D112" s="27"/>
      <c r="E112" s="206" t="str">
        <f>E7</f>
        <v>Obnova Ružového parku</v>
      </c>
      <c r="F112" s="207"/>
      <c r="G112" s="207"/>
      <c r="H112" s="20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ht="12" customHeight="1" x14ac:dyDescent="0.2">
      <c r="A113" s="27"/>
      <c r="B113" s="28"/>
      <c r="C113" s="24" t="s">
        <v>83</v>
      </c>
      <c r="D113" s="27"/>
      <c r="E113" s="27"/>
      <c r="F113" s="27"/>
      <c r="G113" s="27"/>
      <c r="H113" s="27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ht="16.5" customHeight="1" x14ac:dyDescent="0.2">
      <c r="A114" s="27"/>
      <c r="B114" s="28"/>
      <c r="C114" s="27"/>
      <c r="D114" s="27"/>
      <c r="E114" s="192" t="str">
        <f>E9</f>
        <v>SO 08.2 - Výsadba brehov Trnávky</v>
      </c>
      <c r="F114" s="205"/>
      <c r="G114" s="205"/>
      <c r="H114" s="205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6.95" customHeight="1" x14ac:dyDescent="0.2">
      <c r="A115" s="27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ht="12" customHeight="1" x14ac:dyDescent="0.2">
      <c r="A116" s="27"/>
      <c r="B116" s="28"/>
      <c r="C116" s="24" t="s">
        <v>16</v>
      </c>
      <c r="D116" s="27"/>
      <c r="E116" s="27"/>
      <c r="F116" s="22" t="str">
        <f>F12</f>
        <v>Trnava</v>
      </c>
      <c r="G116" s="27"/>
      <c r="H116" s="27"/>
      <c r="I116" s="24" t="s">
        <v>18</v>
      </c>
      <c r="J116" s="50">
        <f>IF(J12="","",J12)</f>
        <v>44281</v>
      </c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6.95" customHeight="1" x14ac:dyDescent="0.2">
      <c r="A117" s="27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25.7" customHeight="1" x14ac:dyDescent="0.2">
      <c r="A118" s="27"/>
      <c r="B118" s="28"/>
      <c r="C118" s="24" t="s">
        <v>19</v>
      </c>
      <c r="D118" s="27"/>
      <c r="E118" s="27"/>
      <c r="F118" s="22" t="str">
        <f>E15</f>
        <v>MsÚ Trnava</v>
      </c>
      <c r="G118" s="27"/>
      <c r="H118" s="27"/>
      <c r="I118" s="24" t="s">
        <v>25</v>
      </c>
      <c r="J118" s="25" t="str">
        <f>E21</f>
        <v>Rudbeckia-ateliér s.r.o.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ht="25.7" customHeight="1" x14ac:dyDescent="0.2">
      <c r="A119" s="27"/>
      <c r="B119" s="28"/>
      <c r="C119" s="24" t="s">
        <v>23</v>
      </c>
      <c r="D119" s="27"/>
      <c r="E119" s="27"/>
      <c r="F119" s="22" t="str">
        <f>IF(E18="","",E18)</f>
        <v xml:space="preserve"> </v>
      </c>
      <c r="G119" s="27"/>
      <c r="H119" s="27"/>
      <c r="I119" s="24" t="s">
        <v>29</v>
      </c>
      <c r="J119" s="25" t="str">
        <f>E24</f>
        <v>Ing. Júlia Straňáková</v>
      </c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2" customFormat="1" ht="10.35" customHeight="1" x14ac:dyDescent="0.2">
      <c r="A120" s="27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3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27"/>
    </row>
    <row r="121" spans="1:65" s="11" customFormat="1" ht="29.25" customHeight="1" x14ac:dyDescent="0.2">
      <c r="A121" s="112"/>
      <c r="B121" s="113"/>
      <c r="C121" s="114" t="s">
        <v>97</v>
      </c>
      <c r="D121" s="115" t="s">
        <v>57</v>
      </c>
      <c r="E121" s="115" t="s">
        <v>53</v>
      </c>
      <c r="F121" s="115" t="s">
        <v>54</v>
      </c>
      <c r="G121" s="115" t="s">
        <v>98</v>
      </c>
      <c r="H121" s="115" t="s">
        <v>99</v>
      </c>
      <c r="I121" s="115" t="s">
        <v>100</v>
      </c>
      <c r="J121" s="116" t="s">
        <v>87</v>
      </c>
      <c r="K121" s="117" t="s">
        <v>101</v>
      </c>
      <c r="L121" s="118"/>
      <c r="M121" s="57" t="s">
        <v>1</v>
      </c>
      <c r="N121" s="58" t="s">
        <v>36</v>
      </c>
      <c r="O121" s="58" t="s">
        <v>102</v>
      </c>
      <c r="P121" s="58" t="s">
        <v>103</v>
      </c>
      <c r="Q121" s="58" t="s">
        <v>104</v>
      </c>
      <c r="R121" s="58" t="s">
        <v>105</v>
      </c>
      <c r="S121" s="58" t="s">
        <v>106</v>
      </c>
      <c r="T121" s="59" t="s">
        <v>107</v>
      </c>
      <c r="U121" s="112"/>
      <c r="V121" s="112"/>
      <c r="W121" s="112"/>
      <c r="X121" s="112"/>
      <c r="Y121" s="112"/>
      <c r="Z121" s="112"/>
      <c r="AA121" s="112"/>
      <c r="AB121" s="112"/>
      <c r="AC121" s="112"/>
      <c r="AD121" s="112"/>
      <c r="AE121" s="112"/>
    </row>
    <row r="122" spans="1:65" s="2" customFormat="1" ht="22.9" customHeight="1" x14ac:dyDescent="0.25">
      <c r="A122" s="27"/>
      <c r="B122" s="28"/>
      <c r="C122" s="64" t="s">
        <v>88</v>
      </c>
      <c r="D122" s="27"/>
      <c r="E122" s="27"/>
      <c r="F122" s="27"/>
      <c r="G122" s="27"/>
      <c r="H122" s="27"/>
      <c r="I122" s="27"/>
      <c r="J122" s="119">
        <f>BK122</f>
        <v>0</v>
      </c>
      <c r="K122" s="27"/>
      <c r="L122" s="28"/>
      <c r="M122" s="60"/>
      <c r="N122" s="51"/>
      <c r="O122" s="61"/>
      <c r="P122" s="120">
        <f>P123</f>
        <v>112.805904</v>
      </c>
      <c r="Q122" s="61"/>
      <c r="R122" s="120">
        <f>R123</f>
        <v>4.327375</v>
      </c>
      <c r="S122" s="61"/>
      <c r="T122" s="121">
        <f>T123</f>
        <v>0</v>
      </c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27"/>
      <c r="AT122" s="15" t="s">
        <v>71</v>
      </c>
      <c r="AU122" s="15" t="s">
        <v>89</v>
      </c>
      <c r="BK122" s="122">
        <f>BK123</f>
        <v>0</v>
      </c>
    </row>
    <row r="123" spans="1:65" s="12" customFormat="1" ht="25.9" customHeight="1" x14ac:dyDescent="0.2">
      <c r="B123" s="123"/>
      <c r="D123" s="124" t="s">
        <v>71</v>
      </c>
      <c r="E123" s="125" t="s">
        <v>108</v>
      </c>
      <c r="F123" s="125" t="s">
        <v>108</v>
      </c>
      <c r="J123" s="126">
        <f>BK123</f>
        <v>0</v>
      </c>
      <c r="L123" s="123"/>
      <c r="M123" s="127"/>
      <c r="N123" s="128"/>
      <c r="O123" s="128"/>
      <c r="P123" s="129">
        <f>P124+P145+P151+P155</f>
        <v>112.805904</v>
      </c>
      <c r="Q123" s="128"/>
      <c r="R123" s="129">
        <f>R124+R145+R151+R155</f>
        <v>4.327375</v>
      </c>
      <c r="S123" s="128"/>
      <c r="T123" s="130">
        <f>T124+T145+T151+T155</f>
        <v>0</v>
      </c>
      <c r="AR123" s="124" t="s">
        <v>80</v>
      </c>
      <c r="AT123" s="131" t="s">
        <v>71</v>
      </c>
      <c r="AU123" s="131" t="s">
        <v>72</v>
      </c>
      <c r="AY123" s="124" t="s">
        <v>109</v>
      </c>
      <c r="BK123" s="132">
        <f>BK124+BK145+BK151+BK155</f>
        <v>0</v>
      </c>
    </row>
    <row r="124" spans="1:65" s="12" customFormat="1" ht="22.9" customHeight="1" x14ac:dyDescent="0.2">
      <c r="B124" s="123"/>
      <c r="D124" s="124" t="s">
        <v>71</v>
      </c>
      <c r="E124" s="133" t="s">
        <v>110</v>
      </c>
      <c r="F124" s="133" t="s">
        <v>111</v>
      </c>
      <c r="J124" s="134">
        <f>BK124</f>
        <v>0</v>
      </c>
      <c r="L124" s="123"/>
      <c r="M124" s="127"/>
      <c r="N124" s="128"/>
      <c r="O124" s="128"/>
      <c r="P124" s="129">
        <f>SUM(P125:P144)</f>
        <v>36.518000000000001</v>
      </c>
      <c r="Q124" s="128"/>
      <c r="R124" s="129">
        <f>SUM(R125:R144)</f>
        <v>0</v>
      </c>
      <c r="S124" s="128"/>
      <c r="T124" s="130">
        <f>SUM(T125:T144)</f>
        <v>0</v>
      </c>
      <c r="AR124" s="124" t="s">
        <v>80</v>
      </c>
      <c r="AT124" s="131" t="s">
        <v>71</v>
      </c>
      <c r="AU124" s="131" t="s">
        <v>80</v>
      </c>
      <c r="AY124" s="124" t="s">
        <v>109</v>
      </c>
      <c r="BK124" s="132">
        <f>SUM(BK125:BK144)</f>
        <v>0</v>
      </c>
    </row>
    <row r="125" spans="1:65" s="2" customFormat="1" ht="24.2" customHeight="1" x14ac:dyDescent="0.2">
      <c r="A125" s="27"/>
      <c r="B125" s="135"/>
      <c r="C125" s="136" t="s">
        <v>80</v>
      </c>
      <c r="D125" s="136" t="s">
        <v>112</v>
      </c>
      <c r="E125" s="137" t="s">
        <v>113</v>
      </c>
      <c r="F125" s="138" t="s">
        <v>114</v>
      </c>
      <c r="G125" s="139" t="s">
        <v>115</v>
      </c>
      <c r="H125" s="140">
        <v>961</v>
      </c>
      <c r="I125" s="140"/>
      <c r="J125" s="140"/>
      <c r="K125" s="141"/>
      <c r="L125" s="28"/>
      <c r="M125" s="142" t="s">
        <v>1</v>
      </c>
      <c r="N125" s="143" t="s">
        <v>38</v>
      </c>
      <c r="O125" s="144">
        <v>3.7999999999999999E-2</v>
      </c>
      <c r="P125" s="144">
        <f t="shared" ref="P125:P144" si="0">O125*H125</f>
        <v>36.518000000000001</v>
      </c>
      <c r="Q125" s="144">
        <v>0</v>
      </c>
      <c r="R125" s="144">
        <f t="shared" ref="R125:R144" si="1">Q125*H125</f>
        <v>0</v>
      </c>
      <c r="S125" s="144">
        <v>0</v>
      </c>
      <c r="T125" s="145">
        <f t="shared" ref="T125:T144" si="2"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46" t="s">
        <v>116</v>
      </c>
      <c r="AT125" s="146" t="s">
        <v>112</v>
      </c>
      <c r="AU125" s="146" t="s">
        <v>117</v>
      </c>
      <c r="AY125" s="15" t="s">
        <v>109</v>
      </c>
      <c r="BE125" s="147">
        <f t="shared" ref="BE125:BE144" si="3">IF(N125="základná",J125,0)</f>
        <v>0</v>
      </c>
      <c r="BF125" s="147">
        <f t="shared" ref="BF125:BF144" si="4">IF(N125="znížená",J125,0)</f>
        <v>0</v>
      </c>
      <c r="BG125" s="147">
        <f t="shared" ref="BG125:BG144" si="5">IF(N125="zákl. prenesená",J125,0)</f>
        <v>0</v>
      </c>
      <c r="BH125" s="147">
        <f t="shared" ref="BH125:BH144" si="6">IF(N125="zníž. prenesená",J125,0)</f>
        <v>0</v>
      </c>
      <c r="BI125" s="147">
        <f t="shared" ref="BI125:BI144" si="7">IF(N125="nulová",J125,0)</f>
        <v>0</v>
      </c>
      <c r="BJ125" s="15" t="s">
        <v>117</v>
      </c>
      <c r="BK125" s="148">
        <f t="shared" ref="BK125:BK144" si="8">ROUND(I125*H125,3)</f>
        <v>0</v>
      </c>
      <c r="BL125" s="15" t="s">
        <v>116</v>
      </c>
      <c r="BM125" s="146" t="s">
        <v>118</v>
      </c>
    </row>
    <row r="126" spans="1:65" s="2" customFormat="1" ht="14.45" customHeight="1" x14ac:dyDescent="0.2">
      <c r="A126" s="27"/>
      <c r="B126" s="135"/>
      <c r="C126" s="149" t="s">
        <v>117</v>
      </c>
      <c r="D126" s="149" t="s">
        <v>119</v>
      </c>
      <c r="E126" s="150" t="s">
        <v>120</v>
      </c>
      <c r="F126" s="151" t="s">
        <v>121</v>
      </c>
      <c r="G126" s="152" t="s">
        <v>115</v>
      </c>
      <c r="H126" s="153">
        <v>58</v>
      </c>
      <c r="I126" s="153"/>
      <c r="J126" s="153"/>
      <c r="K126" s="154"/>
      <c r="L126" s="155"/>
      <c r="M126" s="156" t="s">
        <v>1</v>
      </c>
      <c r="N126" s="157" t="s">
        <v>38</v>
      </c>
      <c r="O126" s="144">
        <v>0</v>
      </c>
      <c r="P126" s="144">
        <f t="shared" si="0"/>
        <v>0</v>
      </c>
      <c r="Q126" s="144">
        <v>0</v>
      </c>
      <c r="R126" s="144">
        <f t="shared" si="1"/>
        <v>0</v>
      </c>
      <c r="S126" s="144">
        <v>0</v>
      </c>
      <c r="T126" s="145">
        <f t="shared" si="2"/>
        <v>0</v>
      </c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27"/>
      <c r="AR126" s="146" t="s">
        <v>122</v>
      </c>
      <c r="AT126" s="146" t="s">
        <v>119</v>
      </c>
      <c r="AU126" s="146" t="s">
        <v>117</v>
      </c>
      <c r="AY126" s="15" t="s">
        <v>109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5" t="s">
        <v>117</v>
      </c>
      <c r="BK126" s="148">
        <f t="shared" si="8"/>
        <v>0</v>
      </c>
      <c r="BL126" s="15" t="s">
        <v>116</v>
      </c>
      <c r="BM126" s="146" t="s">
        <v>123</v>
      </c>
    </row>
    <row r="127" spans="1:65" s="2" customFormat="1" ht="14.45" customHeight="1" x14ac:dyDescent="0.2">
      <c r="A127" s="27"/>
      <c r="B127" s="135"/>
      <c r="C127" s="149" t="s">
        <v>124</v>
      </c>
      <c r="D127" s="149" t="s">
        <v>119</v>
      </c>
      <c r="E127" s="150" t="s">
        <v>125</v>
      </c>
      <c r="F127" s="151" t="s">
        <v>126</v>
      </c>
      <c r="G127" s="152" t="s">
        <v>115</v>
      </c>
      <c r="H127" s="153">
        <v>57</v>
      </c>
      <c r="I127" s="153"/>
      <c r="J127" s="153"/>
      <c r="K127" s="154"/>
      <c r="L127" s="155"/>
      <c r="M127" s="156" t="s">
        <v>1</v>
      </c>
      <c r="N127" s="157" t="s">
        <v>38</v>
      </c>
      <c r="O127" s="144">
        <v>0</v>
      </c>
      <c r="P127" s="144">
        <f t="shared" si="0"/>
        <v>0</v>
      </c>
      <c r="Q127" s="144">
        <v>0</v>
      </c>
      <c r="R127" s="144">
        <f t="shared" si="1"/>
        <v>0</v>
      </c>
      <c r="S127" s="144">
        <v>0</v>
      </c>
      <c r="T127" s="145">
        <f t="shared" si="2"/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6" t="s">
        <v>122</v>
      </c>
      <c r="AT127" s="146" t="s">
        <v>119</v>
      </c>
      <c r="AU127" s="146" t="s">
        <v>117</v>
      </c>
      <c r="AY127" s="15" t="s">
        <v>109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5" t="s">
        <v>117</v>
      </c>
      <c r="BK127" s="148">
        <f t="shared" si="8"/>
        <v>0</v>
      </c>
      <c r="BL127" s="15" t="s">
        <v>116</v>
      </c>
      <c r="BM127" s="146" t="s">
        <v>127</v>
      </c>
    </row>
    <row r="128" spans="1:65" s="2" customFormat="1" ht="14.45" customHeight="1" x14ac:dyDescent="0.2">
      <c r="A128" s="27"/>
      <c r="B128" s="135"/>
      <c r="C128" s="149" t="s">
        <v>116</v>
      </c>
      <c r="D128" s="149" t="s">
        <v>119</v>
      </c>
      <c r="E128" s="150" t="s">
        <v>128</v>
      </c>
      <c r="F128" s="151" t="s">
        <v>129</v>
      </c>
      <c r="G128" s="152" t="s">
        <v>115</v>
      </c>
      <c r="H128" s="153">
        <v>81</v>
      </c>
      <c r="I128" s="153"/>
      <c r="J128" s="153"/>
      <c r="K128" s="154"/>
      <c r="L128" s="155"/>
      <c r="M128" s="156" t="s">
        <v>1</v>
      </c>
      <c r="N128" s="157" t="s">
        <v>38</v>
      </c>
      <c r="O128" s="144">
        <v>0</v>
      </c>
      <c r="P128" s="144">
        <f t="shared" si="0"/>
        <v>0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46" t="s">
        <v>122</v>
      </c>
      <c r="AT128" s="146" t="s">
        <v>119</v>
      </c>
      <c r="AU128" s="146" t="s">
        <v>117</v>
      </c>
      <c r="AY128" s="15" t="s">
        <v>109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5" t="s">
        <v>117</v>
      </c>
      <c r="BK128" s="148">
        <f t="shared" si="8"/>
        <v>0</v>
      </c>
      <c r="BL128" s="15" t="s">
        <v>116</v>
      </c>
      <c r="BM128" s="146" t="s">
        <v>130</v>
      </c>
    </row>
    <row r="129" spans="1:65" s="2" customFormat="1" ht="14.45" customHeight="1" x14ac:dyDescent="0.2">
      <c r="A129" s="27"/>
      <c r="B129" s="135"/>
      <c r="C129" s="149" t="s">
        <v>131</v>
      </c>
      <c r="D129" s="149" t="s">
        <v>119</v>
      </c>
      <c r="E129" s="150" t="s">
        <v>132</v>
      </c>
      <c r="F129" s="151" t="s">
        <v>133</v>
      </c>
      <c r="G129" s="152" t="s">
        <v>115</v>
      </c>
      <c r="H129" s="153">
        <v>104</v>
      </c>
      <c r="I129" s="153"/>
      <c r="J129" s="153"/>
      <c r="K129" s="154"/>
      <c r="L129" s="155"/>
      <c r="M129" s="156" t="s">
        <v>1</v>
      </c>
      <c r="N129" s="157" t="s">
        <v>38</v>
      </c>
      <c r="O129" s="144">
        <v>0</v>
      </c>
      <c r="P129" s="144">
        <f t="shared" si="0"/>
        <v>0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27"/>
      <c r="AR129" s="146" t="s">
        <v>122</v>
      </c>
      <c r="AT129" s="146" t="s">
        <v>119</v>
      </c>
      <c r="AU129" s="146" t="s">
        <v>117</v>
      </c>
      <c r="AY129" s="15" t="s">
        <v>109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5" t="s">
        <v>117</v>
      </c>
      <c r="BK129" s="148">
        <f t="shared" si="8"/>
        <v>0</v>
      </c>
      <c r="BL129" s="15" t="s">
        <v>116</v>
      </c>
      <c r="BM129" s="146" t="s">
        <v>134</v>
      </c>
    </row>
    <row r="130" spans="1:65" s="2" customFormat="1" ht="14.45" customHeight="1" x14ac:dyDescent="0.2">
      <c r="A130" s="27"/>
      <c r="B130" s="135"/>
      <c r="C130" s="149" t="s">
        <v>135</v>
      </c>
      <c r="D130" s="149" t="s">
        <v>119</v>
      </c>
      <c r="E130" s="150" t="s">
        <v>136</v>
      </c>
      <c r="F130" s="151" t="s">
        <v>137</v>
      </c>
      <c r="G130" s="152" t="s">
        <v>115</v>
      </c>
      <c r="H130" s="153">
        <v>47</v>
      </c>
      <c r="I130" s="153"/>
      <c r="J130" s="153"/>
      <c r="K130" s="154"/>
      <c r="L130" s="155"/>
      <c r="M130" s="156" t="s">
        <v>1</v>
      </c>
      <c r="N130" s="157" t="s">
        <v>38</v>
      </c>
      <c r="O130" s="144">
        <v>0</v>
      </c>
      <c r="P130" s="144">
        <f t="shared" si="0"/>
        <v>0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46" t="s">
        <v>122</v>
      </c>
      <c r="AT130" s="146" t="s">
        <v>119</v>
      </c>
      <c r="AU130" s="146" t="s">
        <v>117</v>
      </c>
      <c r="AY130" s="15" t="s">
        <v>109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5" t="s">
        <v>117</v>
      </c>
      <c r="BK130" s="148">
        <f t="shared" si="8"/>
        <v>0</v>
      </c>
      <c r="BL130" s="15" t="s">
        <v>116</v>
      </c>
      <c r="BM130" s="146" t="s">
        <v>138</v>
      </c>
    </row>
    <row r="131" spans="1:65" s="2" customFormat="1" ht="14.45" customHeight="1" x14ac:dyDescent="0.2">
      <c r="A131" s="27"/>
      <c r="B131" s="135"/>
      <c r="C131" s="149" t="s">
        <v>139</v>
      </c>
      <c r="D131" s="149" t="s">
        <v>119</v>
      </c>
      <c r="E131" s="150" t="s">
        <v>140</v>
      </c>
      <c r="F131" s="151" t="s">
        <v>141</v>
      </c>
      <c r="G131" s="152" t="s">
        <v>115</v>
      </c>
      <c r="H131" s="153">
        <v>65</v>
      </c>
      <c r="I131" s="153"/>
      <c r="J131" s="153"/>
      <c r="K131" s="154"/>
      <c r="L131" s="155"/>
      <c r="M131" s="156" t="s">
        <v>1</v>
      </c>
      <c r="N131" s="157" t="s">
        <v>38</v>
      </c>
      <c r="O131" s="144">
        <v>0</v>
      </c>
      <c r="P131" s="144">
        <f t="shared" si="0"/>
        <v>0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6" t="s">
        <v>122</v>
      </c>
      <c r="AT131" s="146" t="s">
        <v>119</v>
      </c>
      <c r="AU131" s="146" t="s">
        <v>117</v>
      </c>
      <c r="AY131" s="15" t="s">
        <v>109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5" t="s">
        <v>117</v>
      </c>
      <c r="BK131" s="148">
        <f t="shared" si="8"/>
        <v>0</v>
      </c>
      <c r="BL131" s="15" t="s">
        <v>116</v>
      </c>
      <c r="BM131" s="146" t="s">
        <v>142</v>
      </c>
    </row>
    <row r="132" spans="1:65" s="2" customFormat="1" ht="14.45" customHeight="1" x14ac:dyDescent="0.2">
      <c r="A132" s="27"/>
      <c r="B132" s="135"/>
      <c r="C132" s="149" t="s">
        <v>122</v>
      </c>
      <c r="D132" s="149" t="s">
        <v>119</v>
      </c>
      <c r="E132" s="150" t="s">
        <v>143</v>
      </c>
      <c r="F132" s="151" t="s">
        <v>144</v>
      </c>
      <c r="G132" s="152" t="s">
        <v>115</v>
      </c>
      <c r="H132" s="153">
        <v>49</v>
      </c>
      <c r="I132" s="153"/>
      <c r="J132" s="153"/>
      <c r="K132" s="154"/>
      <c r="L132" s="155"/>
      <c r="M132" s="156" t="s">
        <v>1</v>
      </c>
      <c r="N132" s="157" t="s">
        <v>38</v>
      </c>
      <c r="O132" s="144">
        <v>0</v>
      </c>
      <c r="P132" s="144">
        <f t="shared" si="0"/>
        <v>0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46" t="s">
        <v>122</v>
      </c>
      <c r="AT132" s="146" t="s">
        <v>119</v>
      </c>
      <c r="AU132" s="146" t="s">
        <v>117</v>
      </c>
      <c r="AY132" s="15" t="s">
        <v>109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5" t="s">
        <v>117</v>
      </c>
      <c r="BK132" s="148">
        <f t="shared" si="8"/>
        <v>0</v>
      </c>
      <c r="BL132" s="15" t="s">
        <v>116</v>
      </c>
      <c r="BM132" s="146" t="s">
        <v>145</v>
      </c>
    </row>
    <row r="133" spans="1:65" s="2" customFormat="1" ht="14.45" customHeight="1" x14ac:dyDescent="0.2">
      <c r="A133" s="27"/>
      <c r="B133" s="135"/>
      <c r="C133" s="149" t="s">
        <v>146</v>
      </c>
      <c r="D133" s="149" t="s">
        <v>119</v>
      </c>
      <c r="E133" s="150" t="s">
        <v>147</v>
      </c>
      <c r="F133" s="151" t="s">
        <v>148</v>
      </c>
      <c r="G133" s="152" t="s">
        <v>115</v>
      </c>
      <c r="H133" s="153">
        <v>68</v>
      </c>
      <c r="I133" s="153"/>
      <c r="J133" s="153"/>
      <c r="K133" s="154"/>
      <c r="L133" s="155"/>
      <c r="M133" s="156" t="s">
        <v>1</v>
      </c>
      <c r="N133" s="157" t="s">
        <v>38</v>
      </c>
      <c r="O133" s="144">
        <v>0</v>
      </c>
      <c r="P133" s="144">
        <f t="shared" si="0"/>
        <v>0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46" t="s">
        <v>122</v>
      </c>
      <c r="AT133" s="146" t="s">
        <v>119</v>
      </c>
      <c r="AU133" s="146" t="s">
        <v>117</v>
      </c>
      <c r="AY133" s="15" t="s">
        <v>109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5" t="s">
        <v>117</v>
      </c>
      <c r="BK133" s="148">
        <f t="shared" si="8"/>
        <v>0</v>
      </c>
      <c r="BL133" s="15" t="s">
        <v>116</v>
      </c>
      <c r="BM133" s="146" t="s">
        <v>149</v>
      </c>
    </row>
    <row r="134" spans="1:65" s="2" customFormat="1" ht="14.45" customHeight="1" x14ac:dyDescent="0.2">
      <c r="A134" s="27"/>
      <c r="B134" s="135"/>
      <c r="C134" s="149" t="s">
        <v>150</v>
      </c>
      <c r="D134" s="149" t="s">
        <v>119</v>
      </c>
      <c r="E134" s="150" t="s">
        <v>151</v>
      </c>
      <c r="F134" s="151" t="s">
        <v>152</v>
      </c>
      <c r="G134" s="152" t="s">
        <v>115</v>
      </c>
      <c r="H134" s="153">
        <v>68</v>
      </c>
      <c r="I134" s="153"/>
      <c r="J134" s="153"/>
      <c r="K134" s="154"/>
      <c r="L134" s="155"/>
      <c r="M134" s="156" t="s">
        <v>1</v>
      </c>
      <c r="N134" s="157" t="s">
        <v>38</v>
      </c>
      <c r="O134" s="144">
        <v>0</v>
      </c>
      <c r="P134" s="144">
        <f t="shared" si="0"/>
        <v>0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46" t="s">
        <v>122</v>
      </c>
      <c r="AT134" s="146" t="s">
        <v>119</v>
      </c>
      <c r="AU134" s="146" t="s">
        <v>117</v>
      </c>
      <c r="AY134" s="15" t="s">
        <v>109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5" t="s">
        <v>117</v>
      </c>
      <c r="BK134" s="148">
        <f t="shared" si="8"/>
        <v>0</v>
      </c>
      <c r="BL134" s="15" t="s">
        <v>116</v>
      </c>
      <c r="BM134" s="146" t="s">
        <v>153</v>
      </c>
    </row>
    <row r="135" spans="1:65" s="2" customFormat="1" ht="14.45" customHeight="1" x14ac:dyDescent="0.2">
      <c r="A135" s="27"/>
      <c r="B135" s="135"/>
      <c r="C135" s="149" t="s">
        <v>154</v>
      </c>
      <c r="D135" s="149" t="s">
        <v>119</v>
      </c>
      <c r="E135" s="150" t="s">
        <v>155</v>
      </c>
      <c r="F135" s="151" t="s">
        <v>156</v>
      </c>
      <c r="G135" s="152" t="s">
        <v>115</v>
      </c>
      <c r="H135" s="153">
        <v>52</v>
      </c>
      <c r="I135" s="153"/>
      <c r="J135" s="153"/>
      <c r="K135" s="154"/>
      <c r="L135" s="155"/>
      <c r="M135" s="156" t="s">
        <v>1</v>
      </c>
      <c r="N135" s="157" t="s">
        <v>38</v>
      </c>
      <c r="O135" s="144">
        <v>0</v>
      </c>
      <c r="P135" s="144">
        <f t="shared" si="0"/>
        <v>0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46" t="s">
        <v>122</v>
      </c>
      <c r="AT135" s="146" t="s">
        <v>119</v>
      </c>
      <c r="AU135" s="146" t="s">
        <v>117</v>
      </c>
      <c r="AY135" s="15" t="s">
        <v>109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5" t="s">
        <v>117</v>
      </c>
      <c r="BK135" s="148">
        <f t="shared" si="8"/>
        <v>0</v>
      </c>
      <c r="BL135" s="15" t="s">
        <v>116</v>
      </c>
      <c r="BM135" s="146" t="s">
        <v>157</v>
      </c>
    </row>
    <row r="136" spans="1:65" s="2" customFormat="1" ht="14.45" customHeight="1" x14ac:dyDescent="0.2">
      <c r="A136" s="27"/>
      <c r="B136" s="135"/>
      <c r="C136" s="149" t="s">
        <v>158</v>
      </c>
      <c r="D136" s="149" t="s">
        <v>119</v>
      </c>
      <c r="E136" s="150" t="s">
        <v>159</v>
      </c>
      <c r="F136" s="151" t="s">
        <v>160</v>
      </c>
      <c r="G136" s="152" t="s">
        <v>115</v>
      </c>
      <c r="H136" s="153">
        <v>16</v>
      </c>
      <c r="I136" s="153"/>
      <c r="J136" s="153"/>
      <c r="K136" s="154"/>
      <c r="L136" s="155"/>
      <c r="M136" s="156" t="s">
        <v>1</v>
      </c>
      <c r="N136" s="157" t="s">
        <v>38</v>
      </c>
      <c r="O136" s="144">
        <v>0</v>
      </c>
      <c r="P136" s="144">
        <f t="shared" si="0"/>
        <v>0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46" t="s">
        <v>122</v>
      </c>
      <c r="AT136" s="146" t="s">
        <v>119</v>
      </c>
      <c r="AU136" s="146" t="s">
        <v>117</v>
      </c>
      <c r="AY136" s="15" t="s">
        <v>109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5" t="s">
        <v>117</v>
      </c>
      <c r="BK136" s="148">
        <f t="shared" si="8"/>
        <v>0</v>
      </c>
      <c r="BL136" s="15" t="s">
        <v>116</v>
      </c>
      <c r="BM136" s="146" t="s">
        <v>161</v>
      </c>
    </row>
    <row r="137" spans="1:65" s="2" customFormat="1" ht="14.45" customHeight="1" x14ac:dyDescent="0.2">
      <c r="A137" s="27"/>
      <c r="B137" s="135"/>
      <c r="C137" s="149" t="s">
        <v>162</v>
      </c>
      <c r="D137" s="149" t="s">
        <v>119</v>
      </c>
      <c r="E137" s="150" t="s">
        <v>163</v>
      </c>
      <c r="F137" s="151" t="s">
        <v>164</v>
      </c>
      <c r="G137" s="152" t="s">
        <v>115</v>
      </c>
      <c r="H137" s="153">
        <v>9</v>
      </c>
      <c r="I137" s="153"/>
      <c r="J137" s="153"/>
      <c r="K137" s="154"/>
      <c r="L137" s="155"/>
      <c r="M137" s="156" t="s">
        <v>1</v>
      </c>
      <c r="N137" s="157" t="s">
        <v>38</v>
      </c>
      <c r="O137" s="144">
        <v>0</v>
      </c>
      <c r="P137" s="144">
        <f t="shared" si="0"/>
        <v>0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46" t="s">
        <v>122</v>
      </c>
      <c r="AT137" s="146" t="s">
        <v>119</v>
      </c>
      <c r="AU137" s="146" t="s">
        <v>117</v>
      </c>
      <c r="AY137" s="15" t="s">
        <v>109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5" t="s">
        <v>117</v>
      </c>
      <c r="BK137" s="148">
        <f t="shared" si="8"/>
        <v>0</v>
      </c>
      <c r="BL137" s="15" t="s">
        <v>116</v>
      </c>
      <c r="BM137" s="146" t="s">
        <v>165</v>
      </c>
    </row>
    <row r="138" spans="1:65" s="2" customFormat="1" ht="14.45" customHeight="1" x14ac:dyDescent="0.2">
      <c r="A138" s="27"/>
      <c r="B138" s="135"/>
      <c r="C138" s="149" t="s">
        <v>166</v>
      </c>
      <c r="D138" s="149" t="s">
        <v>119</v>
      </c>
      <c r="E138" s="150" t="s">
        <v>167</v>
      </c>
      <c r="F138" s="151" t="s">
        <v>168</v>
      </c>
      <c r="G138" s="152" t="s">
        <v>115</v>
      </c>
      <c r="H138" s="153">
        <v>12</v>
      </c>
      <c r="I138" s="153"/>
      <c r="J138" s="153"/>
      <c r="K138" s="154"/>
      <c r="L138" s="155"/>
      <c r="M138" s="156" t="s">
        <v>1</v>
      </c>
      <c r="N138" s="157" t="s">
        <v>38</v>
      </c>
      <c r="O138" s="144">
        <v>0</v>
      </c>
      <c r="P138" s="144">
        <f t="shared" si="0"/>
        <v>0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6" t="s">
        <v>122</v>
      </c>
      <c r="AT138" s="146" t="s">
        <v>119</v>
      </c>
      <c r="AU138" s="146" t="s">
        <v>117</v>
      </c>
      <c r="AY138" s="15" t="s">
        <v>109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5" t="s">
        <v>117</v>
      </c>
      <c r="BK138" s="148">
        <f t="shared" si="8"/>
        <v>0</v>
      </c>
      <c r="BL138" s="15" t="s">
        <v>116</v>
      </c>
      <c r="BM138" s="146" t="s">
        <v>169</v>
      </c>
    </row>
    <row r="139" spans="1:65" s="2" customFormat="1" ht="14.45" customHeight="1" x14ac:dyDescent="0.2">
      <c r="A139" s="27"/>
      <c r="B139" s="135"/>
      <c r="C139" s="149" t="s">
        <v>170</v>
      </c>
      <c r="D139" s="149" t="s">
        <v>119</v>
      </c>
      <c r="E139" s="150" t="s">
        <v>171</v>
      </c>
      <c r="F139" s="151" t="s">
        <v>172</v>
      </c>
      <c r="G139" s="152" t="s">
        <v>115</v>
      </c>
      <c r="H139" s="153">
        <v>29</v>
      </c>
      <c r="I139" s="153"/>
      <c r="J139" s="153"/>
      <c r="K139" s="154"/>
      <c r="L139" s="155"/>
      <c r="M139" s="156" t="s">
        <v>1</v>
      </c>
      <c r="N139" s="157" t="s">
        <v>38</v>
      </c>
      <c r="O139" s="144">
        <v>0</v>
      </c>
      <c r="P139" s="144">
        <f t="shared" si="0"/>
        <v>0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27"/>
      <c r="AR139" s="146" t="s">
        <v>122</v>
      </c>
      <c r="AT139" s="146" t="s">
        <v>119</v>
      </c>
      <c r="AU139" s="146" t="s">
        <v>117</v>
      </c>
      <c r="AY139" s="15" t="s">
        <v>109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5" t="s">
        <v>117</v>
      </c>
      <c r="BK139" s="148">
        <f t="shared" si="8"/>
        <v>0</v>
      </c>
      <c r="BL139" s="15" t="s">
        <v>116</v>
      </c>
      <c r="BM139" s="146" t="s">
        <v>173</v>
      </c>
    </row>
    <row r="140" spans="1:65" s="2" customFormat="1" ht="14.45" customHeight="1" x14ac:dyDescent="0.2">
      <c r="A140" s="27"/>
      <c r="B140" s="135"/>
      <c r="C140" s="149" t="s">
        <v>174</v>
      </c>
      <c r="D140" s="149" t="s">
        <v>119</v>
      </c>
      <c r="E140" s="150" t="s">
        <v>175</v>
      </c>
      <c r="F140" s="151" t="s">
        <v>176</v>
      </c>
      <c r="G140" s="152" t="s">
        <v>115</v>
      </c>
      <c r="H140" s="153">
        <v>34</v>
      </c>
      <c r="I140" s="153"/>
      <c r="J140" s="153"/>
      <c r="K140" s="154"/>
      <c r="L140" s="155"/>
      <c r="M140" s="156" t="s">
        <v>1</v>
      </c>
      <c r="N140" s="157" t="s">
        <v>38</v>
      </c>
      <c r="O140" s="144">
        <v>0</v>
      </c>
      <c r="P140" s="144">
        <f t="shared" si="0"/>
        <v>0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46" t="s">
        <v>122</v>
      </c>
      <c r="AT140" s="146" t="s">
        <v>119</v>
      </c>
      <c r="AU140" s="146" t="s">
        <v>117</v>
      </c>
      <c r="AY140" s="15" t="s">
        <v>109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5" t="s">
        <v>117</v>
      </c>
      <c r="BK140" s="148">
        <f t="shared" si="8"/>
        <v>0</v>
      </c>
      <c r="BL140" s="15" t="s">
        <v>116</v>
      </c>
      <c r="BM140" s="146" t="s">
        <v>177</v>
      </c>
    </row>
    <row r="141" spans="1:65" s="2" customFormat="1" ht="14.45" customHeight="1" x14ac:dyDescent="0.2">
      <c r="A141" s="27"/>
      <c r="B141" s="135"/>
      <c r="C141" s="149" t="s">
        <v>178</v>
      </c>
      <c r="D141" s="149" t="s">
        <v>119</v>
      </c>
      <c r="E141" s="150" t="s">
        <v>179</v>
      </c>
      <c r="F141" s="151" t="s">
        <v>180</v>
      </c>
      <c r="G141" s="152" t="s">
        <v>115</v>
      </c>
      <c r="H141" s="153">
        <v>22</v>
      </c>
      <c r="I141" s="153"/>
      <c r="J141" s="153"/>
      <c r="K141" s="154"/>
      <c r="L141" s="155"/>
      <c r="M141" s="156" t="s">
        <v>1</v>
      </c>
      <c r="N141" s="157" t="s">
        <v>38</v>
      </c>
      <c r="O141" s="144">
        <v>0</v>
      </c>
      <c r="P141" s="144">
        <f t="shared" si="0"/>
        <v>0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46" t="s">
        <v>122</v>
      </c>
      <c r="AT141" s="146" t="s">
        <v>119</v>
      </c>
      <c r="AU141" s="146" t="s">
        <v>117</v>
      </c>
      <c r="AY141" s="15" t="s">
        <v>109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5" t="s">
        <v>117</v>
      </c>
      <c r="BK141" s="148">
        <f t="shared" si="8"/>
        <v>0</v>
      </c>
      <c r="BL141" s="15" t="s">
        <v>116</v>
      </c>
      <c r="BM141" s="146" t="s">
        <v>181</v>
      </c>
    </row>
    <row r="142" spans="1:65" s="2" customFormat="1" ht="14.45" customHeight="1" x14ac:dyDescent="0.2">
      <c r="A142" s="27"/>
      <c r="B142" s="135"/>
      <c r="C142" s="149" t="s">
        <v>182</v>
      </c>
      <c r="D142" s="149" t="s">
        <v>119</v>
      </c>
      <c r="E142" s="150" t="s">
        <v>183</v>
      </c>
      <c r="F142" s="151" t="s">
        <v>184</v>
      </c>
      <c r="G142" s="152" t="s">
        <v>115</v>
      </c>
      <c r="H142" s="153">
        <v>25</v>
      </c>
      <c r="I142" s="153"/>
      <c r="J142" s="153"/>
      <c r="K142" s="154"/>
      <c r="L142" s="155"/>
      <c r="M142" s="156" t="s">
        <v>1</v>
      </c>
      <c r="N142" s="157" t="s">
        <v>38</v>
      </c>
      <c r="O142" s="144">
        <v>0</v>
      </c>
      <c r="P142" s="144">
        <f t="shared" si="0"/>
        <v>0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46" t="s">
        <v>122</v>
      </c>
      <c r="AT142" s="146" t="s">
        <v>119</v>
      </c>
      <c r="AU142" s="146" t="s">
        <v>117</v>
      </c>
      <c r="AY142" s="15" t="s">
        <v>109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5" t="s">
        <v>117</v>
      </c>
      <c r="BK142" s="148">
        <f t="shared" si="8"/>
        <v>0</v>
      </c>
      <c r="BL142" s="15" t="s">
        <v>116</v>
      </c>
      <c r="BM142" s="146" t="s">
        <v>185</v>
      </c>
    </row>
    <row r="143" spans="1:65" s="2" customFormat="1" ht="14.45" customHeight="1" x14ac:dyDescent="0.2">
      <c r="A143" s="27"/>
      <c r="B143" s="135"/>
      <c r="C143" s="149" t="s">
        <v>186</v>
      </c>
      <c r="D143" s="149" t="s">
        <v>119</v>
      </c>
      <c r="E143" s="150" t="s">
        <v>187</v>
      </c>
      <c r="F143" s="151" t="s">
        <v>188</v>
      </c>
      <c r="G143" s="152" t="s">
        <v>115</v>
      </c>
      <c r="H143" s="153">
        <v>55</v>
      </c>
      <c r="I143" s="153"/>
      <c r="J143" s="153"/>
      <c r="K143" s="154"/>
      <c r="L143" s="155"/>
      <c r="M143" s="156" t="s">
        <v>1</v>
      </c>
      <c r="N143" s="157" t="s">
        <v>38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46" t="s">
        <v>122</v>
      </c>
      <c r="AT143" s="146" t="s">
        <v>119</v>
      </c>
      <c r="AU143" s="146" t="s">
        <v>117</v>
      </c>
      <c r="AY143" s="15" t="s">
        <v>109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5" t="s">
        <v>117</v>
      </c>
      <c r="BK143" s="148">
        <f t="shared" si="8"/>
        <v>0</v>
      </c>
      <c r="BL143" s="15" t="s">
        <v>116</v>
      </c>
      <c r="BM143" s="146" t="s">
        <v>189</v>
      </c>
    </row>
    <row r="144" spans="1:65" s="2" customFormat="1" ht="14.45" customHeight="1" x14ac:dyDescent="0.2">
      <c r="A144" s="27"/>
      <c r="B144" s="135"/>
      <c r="C144" s="149" t="s">
        <v>7</v>
      </c>
      <c r="D144" s="149" t="s">
        <v>119</v>
      </c>
      <c r="E144" s="150" t="s">
        <v>190</v>
      </c>
      <c r="F144" s="151" t="s">
        <v>191</v>
      </c>
      <c r="G144" s="152" t="s">
        <v>115</v>
      </c>
      <c r="H144" s="153">
        <v>110</v>
      </c>
      <c r="I144" s="153"/>
      <c r="J144" s="153"/>
      <c r="K144" s="154"/>
      <c r="L144" s="155"/>
      <c r="M144" s="156" t="s">
        <v>1</v>
      </c>
      <c r="N144" s="157" t="s">
        <v>38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46" t="s">
        <v>122</v>
      </c>
      <c r="AT144" s="146" t="s">
        <v>119</v>
      </c>
      <c r="AU144" s="146" t="s">
        <v>117</v>
      </c>
      <c r="AY144" s="15" t="s">
        <v>109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5" t="s">
        <v>117</v>
      </c>
      <c r="BK144" s="148">
        <f t="shared" si="8"/>
        <v>0</v>
      </c>
      <c r="BL144" s="15" t="s">
        <v>116</v>
      </c>
      <c r="BM144" s="146" t="s">
        <v>192</v>
      </c>
    </row>
    <row r="145" spans="1:65" s="12" customFormat="1" ht="22.9" customHeight="1" x14ac:dyDescent="0.2">
      <c r="B145" s="123"/>
      <c r="D145" s="124" t="s">
        <v>71</v>
      </c>
      <c r="E145" s="133" t="s">
        <v>193</v>
      </c>
      <c r="F145" s="133" t="s">
        <v>194</v>
      </c>
      <c r="J145" s="134">
        <f>BK145</f>
        <v>0</v>
      </c>
      <c r="L145" s="123"/>
      <c r="M145" s="127"/>
      <c r="N145" s="128"/>
      <c r="O145" s="128"/>
      <c r="P145" s="129">
        <f>SUM(P146:P150)</f>
        <v>45.724999999999994</v>
      </c>
      <c r="Q145" s="128"/>
      <c r="R145" s="129">
        <f>SUM(R146:R150)</f>
        <v>0</v>
      </c>
      <c r="S145" s="128"/>
      <c r="T145" s="130">
        <f>SUM(T146:T150)</f>
        <v>0</v>
      </c>
      <c r="AR145" s="124" t="s">
        <v>80</v>
      </c>
      <c r="AT145" s="131" t="s">
        <v>71</v>
      </c>
      <c r="AU145" s="131" t="s">
        <v>80</v>
      </c>
      <c r="AY145" s="124" t="s">
        <v>109</v>
      </c>
      <c r="BK145" s="132">
        <f>SUM(BK146:BK150)</f>
        <v>0</v>
      </c>
    </row>
    <row r="146" spans="1:65" s="2" customFormat="1" ht="24.2" customHeight="1" x14ac:dyDescent="0.2">
      <c r="A146" s="27"/>
      <c r="B146" s="135"/>
      <c r="C146" s="136" t="s">
        <v>195</v>
      </c>
      <c r="D146" s="136" t="s">
        <v>112</v>
      </c>
      <c r="E146" s="137" t="s">
        <v>196</v>
      </c>
      <c r="F146" s="138" t="s">
        <v>197</v>
      </c>
      <c r="G146" s="139" t="s">
        <v>115</v>
      </c>
      <c r="H146" s="140">
        <v>775</v>
      </c>
      <c r="I146" s="140"/>
      <c r="J146" s="140"/>
      <c r="K146" s="141"/>
      <c r="L146" s="28"/>
      <c r="M146" s="142" t="s">
        <v>1</v>
      </c>
      <c r="N146" s="143" t="s">
        <v>38</v>
      </c>
      <c r="O146" s="144">
        <v>5.8999999999999997E-2</v>
      </c>
      <c r="P146" s="144">
        <f>O146*H146</f>
        <v>45.724999999999994</v>
      </c>
      <c r="Q146" s="144">
        <v>0</v>
      </c>
      <c r="R146" s="144">
        <f>Q146*H146</f>
        <v>0</v>
      </c>
      <c r="S146" s="144">
        <v>0</v>
      </c>
      <c r="T146" s="145">
        <f>S146*H146</f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46" t="s">
        <v>116</v>
      </c>
      <c r="AT146" s="146" t="s">
        <v>112</v>
      </c>
      <c r="AU146" s="146" t="s">
        <v>117</v>
      </c>
      <c r="AY146" s="15" t="s">
        <v>109</v>
      </c>
      <c r="BE146" s="147">
        <f>IF(N146="základná",J146,0)</f>
        <v>0</v>
      </c>
      <c r="BF146" s="147">
        <f>IF(N146="znížená",J146,0)</f>
        <v>0</v>
      </c>
      <c r="BG146" s="147">
        <f>IF(N146="zákl. prenesená",J146,0)</f>
        <v>0</v>
      </c>
      <c r="BH146" s="147">
        <f>IF(N146="zníž. prenesená",J146,0)</f>
        <v>0</v>
      </c>
      <c r="BI146" s="147">
        <f>IF(N146="nulová",J146,0)</f>
        <v>0</v>
      </c>
      <c r="BJ146" s="15" t="s">
        <v>117</v>
      </c>
      <c r="BK146" s="148">
        <f>ROUND(I146*H146,3)</f>
        <v>0</v>
      </c>
      <c r="BL146" s="15" t="s">
        <v>116</v>
      </c>
      <c r="BM146" s="146" t="s">
        <v>198</v>
      </c>
    </row>
    <row r="147" spans="1:65" s="2" customFormat="1" ht="14.45" customHeight="1" x14ac:dyDescent="0.2">
      <c r="A147" s="27"/>
      <c r="B147" s="135"/>
      <c r="C147" s="149" t="s">
        <v>199</v>
      </c>
      <c r="D147" s="149" t="s">
        <v>119</v>
      </c>
      <c r="E147" s="150" t="s">
        <v>200</v>
      </c>
      <c r="F147" s="151" t="s">
        <v>201</v>
      </c>
      <c r="G147" s="152" t="s">
        <v>115</v>
      </c>
      <c r="H147" s="153">
        <v>155</v>
      </c>
      <c r="I147" s="153"/>
      <c r="J147" s="153"/>
      <c r="K147" s="154"/>
      <c r="L147" s="155"/>
      <c r="M147" s="156" t="s">
        <v>1</v>
      </c>
      <c r="N147" s="157" t="s">
        <v>38</v>
      </c>
      <c r="O147" s="144">
        <v>0</v>
      </c>
      <c r="P147" s="144">
        <f>O147*H147</f>
        <v>0</v>
      </c>
      <c r="Q147" s="144">
        <v>0</v>
      </c>
      <c r="R147" s="144">
        <f>Q147*H147</f>
        <v>0</v>
      </c>
      <c r="S147" s="144">
        <v>0</v>
      </c>
      <c r="T147" s="145">
        <f>S147*H147</f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46" t="s">
        <v>122</v>
      </c>
      <c r="AT147" s="146" t="s">
        <v>119</v>
      </c>
      <c r="AU147" s="146" t="s">
        <v>117</v>
      </c>
      <c r="AY147" s="15" t="s">
        <v>109</v>
      </c>
      <c r="BE147" s="147">
        <f>IF(N147="základná",J147,0)</f>
        <v>0</v>
      </c>
      <c r="BF147" s="147">
        <f>IF(N147="znížená",J147,0)</f>
        <v>0</v>
      </c>
      <c r="BG147" s="147">
        <f>IF(N147="zákl. prenesená",J147,0)</f>
        <v>0</v>
      </c>
      <c r="BH147" s="147">
        <f>IF(N147="zníž. prenesená",J147,0)</f>
        <v>0</v>
      </c>
      <c r="BI147" s="147">
        <f>IF(N147="nulová",J147,0)</f>
        <v>0</v>
      </c>
      <c r="BJ147" s="15" t="s">
        <v>117</v>
      </c>
      <c r="BK147" s="148">
        <f>ROUND(I147*H147,3)</f>
        <v>0</v>
      </c>
      <c r="BL147" s="15" t="s">
        <v>116</v>
      </c>
      <c r="BM147" s="146" t="s">
        <v>202</v>
      </c>
    </row>
    <row r="148" spans="1:65" s="2" customFormat="1" ht="14.45" customHeight="1" x14ac:dyDescent="0.2">
      <c r="A148" s="27"/>
      <c r="B148" s="135"/>
      <c r="C148" s="149" t="s">
        <v>203</v>
      </c>
      <c r="D148" s="149" t="s">
        <v>119</v>
      </c>
      <c r="E148" s="150" t="s">
        <v>204</v>
      </c>
      <c r="F148" s="151" t="s">
        <v>205</v>
      </c>
      <c r="G148" s="152" t="s">
        <v>115</v>
      </c>
      <c r="H148" s="153">
        <v>310</v>
      </c>
      <c r="I148" s="153"/>
      <c r="J148" s="153"/>
      <c r="K148" s="154"/>
      <c r="L148" s="155"/>
      <c r="M148" s="156" t="s">
        <v>1</v>
      </c>
      <c r="N148" s="157" t="s">
        <v>38</v>
      </c>
      <c r="O148" s="144">
        <v>0</v>
      </c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27"/>
      <c r="AR148" s="146" t="s">
        <v>122</v>
      </c>
      <c r="AT148" s="146" t="s">
        <v>119</v>
      </c>
      <c r="AU148" s="146" t="s">
        <v>117</v>
      </c>
      <c r="AY148" s="15" t="s">
        <v>109</v>
      </c>
      <c r="BE148" s="147">
        <f>IF(N148="základná",J148,0)</f>
        <v>0</v>
      </c>
      <c r="BF148" s="147">
        <f>IF(N148="znížená",J148,0)</f>
        <v>0</v>
      </c>
      <c r="BG148" s="147">
        <f>IF(N148="zákl. prenesená",J148,0)</f>
        <v>0</v>
      </c>
      <c r="BH148" s="147">
        <f>IF(N148="zníž. prenesená",J148,0)</f>
        <v>0</v>
      </c>
      <c r="BI148" s="147">
        <f>IF(N148="nulová",J148,0)</f>
        <v>0</v>
      </c>
      <c r="BJ148" s="15" t="s">
        <v>117</v>
      </c>
      <c r="BK148" s="148">
        <f>ROUND(I148*H148,3)</f>
        <v>0</v>
      </c>
      <c r="BL148" s="15" t="s">
        <v>116</v>
      </c>
      <c r="BM148" s="146" t="s">
        <v>206</v>
      </c>
    </row>
    <row r="149" spans="1:65" s="2" customFormat="1" ht="14.45" customHeight="1" x14ac:dyDescent="0.2">
      <c r="A149" s="27"/>
      <c r="B149" s="135"/>
      <c r="C149" s="149" t="s">
        <v>207</v>
      </c>
      <c r="D149" s="149" t="s">
        <v>119</v>
      </c>
      <c r="E149" s="150" t="s">
        <v>208</v>
      </c>
      <c r="F149" s="151" t="s">
        <v>209</v>
      </c>
      <c r="G149" s="152" t="s">
        <v>115</v>
      </c>
      <c r="H149" s="153">
        <v>155</v>
      </c>
      <c r="I149" s="153"/>
      <c r="J149" s="153"/>
      <c r="K149" s="154"/>
      <c r="L149" s="155"/>
      <c r="M149" s="156" t="s">
        <v>1</v>
      </c>
      <c r="N149" s="157" t="s">
        <v>38</v>
      </c>
      <c r="O149" s="144">
        <v>0</v>
      </c>
      <c r="P149" s="144">
        <f>O149*H149</f>
        <v>0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46" t="s">
        <v>122</v>
      </c>
      <c r="AT149" s="146" t="s">
        <v>119</v>
      </c>
      <c r="AU149" s="146" t="s">
        <v>117</v>
      </c>
      <c r="AY149" s="15" t="s">
        <v>109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5" t="s">
        <v>117</v>
      </c>
      <c r="BK149" s="148">
        <f>ROUND(I149*H149,3)</f>
        <v>0</v>
      </c>
      <c r="BL149" s="15" t="s">
        <v>116</v>
      </c>
      <c r="BM149" s="146" t="s">
        <v>210</v>
      </c>
    </row>
    <row r="150" spans="1:65" s="2" customFormat="1" ht="14.45" customHeight="1" x14ac:dyDescent="0.2">
      <c r="A150" s="27"/>
      <c r="B150" s="135"/>
      <c r="C150" s="149" t="s">
        <v>211</v>
      </c>
      <c r="D150" s="149" t="s">
        <v>119</v>
      </c>
      <c r="E150" s="150" t="s">
        <v>212</v>
      </c>
      <c r="F150" s="151" t="s">
        <v>213</v>
      </c>
      <c r="G150" s="152" t="s">
        <v>115</v>
      </c>
      <c r="H150" s="153">
        <v>155</v>
      </c>
      <c r="I150" s="153"/>
      <c r="J150" s="153"/>
      <c r="K150" s="154"/>
      <c r="L150" s="155"/>
      <c r="M150" s="156" t="s">
        <v>1</v>
      </c>
      <c r="N150" s="157" t="s">
        <v>38</v>
      </c>
      <c r="O150" s="144">
        <v>0</v>
      </c>
      <c r="P150" s="144">
        <f>O150*H150</f>
        <v>0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  <c r="AR150" s="146" t="s">
        <v>122</v>
      </c>
      <c r="AT150" s="146" t="s">
        <v>119</v>
      </c>
      <c r="AU150" s="146" t="s">
        <v>117</v>
      </c>
      <c r="AY150" s="15" t="s">
        <v>109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5" t="s">
        <v>117</v>
      </c>
      <c r="BK150" s="148">
        <f>ROUND(I150*H150,3)</f>
        <v>0</v>
      </c>
      <c r="BL150" s="15" t="s">
        <v>116</v>
      </c>
      <c r="BM150" s="146" t="s">
        <v>214</v>
      </c>
    </row>
    <row r="151" spans="1:65" s="12" customFormat="1" ht="22.9" customHeight="1" x14ac:dyDescent="0.2">
      <c r="B151" s="123"/>
      <c r="D151" s="124" t="s">
        <v>71</v>
      </c>
      <c r="E151" s="133" t="s">
        <v>215</v>
      </c>
      <c r="F151" s="133" t="s">
        <v>216</v>
      </c>
      <c r="J151" s="134">
        <f>BK151</f>
        <v>0</v>
      </c>
      <c r="L151" s="123"/>
      <c r="M151" s="127"/>
      <c r="N151" s="128"/>
      <c r="O151" s="128"/>
      <c r="P151" s="129">
        <f>SUM(P152:P154)</f>
        <v>2.3200000000000003</v>
      </c>
      <c r="Q151" s="128"/>
      <c r="R151" s="129">
        <f>SUM(R152:R154)</f>
        <v>1.3013750000000002</v>
      </c>
      <c r="S151" s="128"/>
      <c r="T151" s="130">
        <f>SUM(T152:T154)</f>
        <v>0</v>
      </c>
      <c r="AR151" s="124" t="s">
        <v>80</v>
      </c>
      <c r="AT151" s="131" t="s">
        <v>71</v>
      </c>
      <c r="AU151" s="131" t="s">
        <v>80</v>
      </c>
      <c r="AY151" s="124" t="s">
        <v>109</v>
      </c>
      <c r="BK151" s="132">
        <f>SUM(BK152:BK154)</f>
        <v>0</v>
      </c>
    </row>
    <row r="152" spans="1:65" s="2" customFormat="1" ht="14.45" customHeight="1" x14ac:dyDescent="0.2">
      <c r="A152" s="27"/>
      <c r="B152" s="135"/>
      <c r="C152" s="136" t="s">
        <v>217</v>
      </c>
      <c r="D152" s="136" t="s">
        <v>112</v>
      </c>
      <c r="E152" s="137" t="s">
        <v>218</v>
      </c>
      <c r="F152" s="138" t="s">
        <v>219</v>
      </c>
      <c r="G152" s="139" t="s">
        <v>220</v>
      </c>
      <c r="H152" s="140">
        <v>116</v>
      </c>
      <c r="I152" s="140"/>
      <c r="J152" s="140"/>
      <c r="K152" s="141"/>
      <c r="L152" s="28"/>
      <c r="M152" s="142" t="s">
        <v>1</v>
      </c>
      <c r="N152" s="143" t="s">
        <v>38</v>
      </c>
      <c r="O152" s="144">
        <v>1.6E-2</v>
      </c>
      <c r="P152" s="144">
        <f>O152*H152</f>
        <v>1.8560000000000001</v>
      </c>
      <c r="Q152" s="144">
        <v>1.119E-2</v>
      </c>
      <c r="R152" s="144">
        <f>Q152*H152</f>
        <v>1.2980400000000001</v>
      </c>
      <c r="S152" s="144">
        <v>0</v>
      </c>
      <c r="T152" s="145">
        <f>S152*H152</f>
        <v>0</v>
      </c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27"/>
      <c r="AR152" s="146" t="s">
        <v>116</v>
      </c>
      <c r="AT152" s="146" t="s">
        <v>112</v>
      </c>
      <c r="AU152" s="146" t="s">
        <v>117</v>
      </c>
      <c r="AY152" s="15" t="s">
        <v>109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5" t="s">
        <v>117</v>
      </c>
      <c r="BK152" s="148">
        <f>ROUND(I152*H152,3)</f>
        <v>0</v>
      </c>
      <c r="BL152" s="15" t="s">
        <v>116</v>
      </c>
      <c r="BM152" s="146" t="s">
        <v>221</v>
      </c>
    </row>
    <row r="153" spans="1:65" s="2" customFormat="1" ht="24.2" customHeight="1" x14ac:dyDescent="0.2">
      <c r="A153" s="27"/>
      <c r="B153" s="135"/>
      <c r="C153" s="136" t="s">
        <v>222</v>
      </c>
      <c r="D153" s="136" t="s">
        <v>112</v>
      </c>
      <c r="E153" s="137" t="s">
        <v>223</v>
      </c>
      <c r="F153" s="138" t="s">
        <v>224</v>
      </c>
      <c r="G153" s="139" t="s">
        <v>220</v>
      </c>
      <c r="H153" s="140">
        <v>116</v>
      </c>
      <c r="I153" s="140"/>
      <c r="J153" s="140"/>
      <c r="K153" s="141"/>
      <c r="L153" s="28"/>
      <c r="M153" s="142" t="s">
        <v>1</v>
      </c>
      <c r="N153" s="143" t="s">
        <v>38</v>
      </c>
      <c r="O153" s="144">
        <v>4.0000000000000001E-3</v>
      </c>
      <c r="P153" s="144">
        <f>O153*H153</f>
        <v>0.46400000000000002</v>
      </c>
      <c r="Q153" s="144">
        <v>2.0000000000000002E-5</v>
      </c>
      <c r="R153" s="144">
        <f>Q153*H153</f>
        <v>2.32E-3</v>
      </c>
      <c r="S153" s="144">
        <v>0</v>
      </c>
      <c r="T153" s="145">
        <f>S153*H153</f>
        <v>0</v>
      </c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27"/>
      <c r="AR153" s="146" t="s">
        <v>116</v>
      </c>
      <c r="AT153" s="146" t="s">
        <v>112</v>
      </c>
      <c r="AU153" s="146" t="s">
        <v>117</v>
      </c>
      <c r="AY153" s="15" t="s">
        <v>109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5" t="s">
        <v>117</v>
      </c>
      <c r="BK153" s="148">
        <f>ROUND(I153*H153,3)</f>
        <v>0</v>
      </c>
      <c r="BL153" s="15" t="s">
        <v>116</v>
      </c>
      <c r="BM153" s="146" t="s">
        <v>225</v>
      </c>
    </row>
    <row r="154" spans="1:65" s="2" customFormat="1" ht="14.45" customHeight="1" x14ac:dyDescent="0.2">
      <c r="A154" s="27"/>
      <c r="B154" s="135"/>
      <c r="C154" s="149" t="s">
        <v>226</v>
      </c>
      <c r="D154" s="149" t="s">
        <v>119</v>
      </c>
      <c r="E154" s="150" t="s">
        <v>227</v>
      </c>
      <c r="F154" s="151" t="s">
        <v>228</v>
      </c>
      <c r="G154" s="152" t="s">
        <v>229</v>
      </c>
      <c r="H154" s="153">
        <v>0.28999999999999998</v>
      </c>
      <c r="I154" s="153"/>
      <c r="J154" s="153"/>
      <c r="K154" s="154"/>
      <c r="L154" s="155"/>
      <c r="M154" s="156" t="s">
        <v>1</v>
      </c>
      <c r="N154" s="157" t="s">
        <v>38</v>
      </c>
      <c r="O154" s="144">
        <v>0</v>
      </c>
      <c r="P154" s="144">
        <f>O154*H154</f>
        <v>0</v>
      </c>
      <c r="Q154" s="144">
        <v>3.5000000000000001E-3</v>
      </c>
      <c r="R154" s="144">
        <f>Q154*H154</f>
        <v>1.0149999999999998E-3</v>
      </c>
      <c r="S154" s="144">
        <v>0</v>
      </c>
      <c r="T154" s="145">
        <f>S154*H154</f>
        <v>0</v>
      </c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27"/>
      <c r="AR154" s="146" t="s">
        <v>122</v>
      </c>
      <c r="AT154" s="146" t="s">
        <v>119</v>
      </c>
      <c r="AU154" s="146" t="s">
        <v>117</v>
      </c>
      <c r="AY154" s="15" t="s">
        <v>109</v>
      </c>
      <c r="BE154" s="147">
        <f>IF(N154="základná",J154,0)</f>
        <v>0</v>
      </c>
      <c r="BF154" s="147">
        <f>IF(N154="znížená",J154,0)</f>
        <v>0</v>
      </c>
      <c r="BG154" s="147">
        <f>IF(N154="zákl. prenesená",J154,0)</f>
        <v>0</v>
      </c>
      <c r="BH154" s="147">
        <f>IF(N154="zníž. prenesená",J154,0)</f>
        <v>0</v>
      </c>
      <c r="BI154" s="147">
        <f>IF(N154="nulová",J154,0)</f>
        <v>0</v>
      </c>
      <c r="BJ154" s="15" t="s">
        <v>117</v>
      </c>
      <c r="BK154" s="148">
        <f>ROUND(I154*H154,3)</f>
        <v>0</v>
      </c>
      <c r="BL154" s="15" t="s">
        <v>116</v>
      </c>
      <c r="BM154" s="146" t="s">
        <v>230</v>
      </c>
    </row>
    <row r="155" spans="1:65" s="12" customFormat="1" ht="22.9" customHeight="1" x14ac:dyDescent="0.2">
      <c r="B155" s="123"/>
      <c r="D155" s="124" t="s">
        <v>71</v>
      </c>
      <c r="E155" s="133" t="s">
        <v>71</v>
      </c>
      <c r="F155" s="133" t="s">
        <v>231</v>
      </c>
      <c r="J155" s="134">
        <f>BK155</f>
        <v>0</v>
      </c>
      <c r="L155" s="123"/>
      <c r="M155" s="127"/>
      <c r="N155" s="128"/>
      <c r="O155" s="128"/>
      <c r="P155" s="129">
        <f>P156+SUM(P157:P170)</f>
        <v>28.242904000000003</v>
      </c>
      <c r="Q155" s="128"/>
      <c r="R155" s="129">
        <f>R156+SUM(R157:R170)</f>
        <v>3.0259999999999998</v>
      </c>
      <c r="S155" s="128"/>
      <c r="T155" s="130">
        <f>T156+SUM(T157:T170)</f>
        <v>0</v>
      </c>
      <c r="AR155" s="124" t="s">
        <v>80</v>
      </c>
      <c r="AT155" s="131" t="s">
        <v>71</v>
      </c>
      <c r="AU155" s="131" t="s">
        <v>80</v>
      </c>
      <c r="AY155" s="124" t="s">
        <v>109</v>
      </c>
      <c r="BK155" s="132">
        <f>BK156+SUM(BK157:BK170)</f>
        <v>0</v>
      </c>
    </row>
    <row r="156" spans="1:65" s="2" customFormat="1" ht="24.2" customHeight="1" x14ac:dyDescent="0.2">
      <c r="A156" s="27"/>
      <c r="B156" s="135"/>
      <c r="C156" s="136" t="s">
        <v>232</v>
      </c>
      <c r="D156" s="136" t="s">
        <v>112</v>
      </c>
      <c r="E156" s="137" t="s">
        <v>233</v>
      </c>
      <c r="F156" s="138" t="s">
        <v>234</v>
      </c>
      <c r="G156" s="139" t="s">
        <v>220</v>
      </c>
      <c r="H156" s="140">
        <v>34</v>
      </c>
      <c r="I156" s="140"/>
      <c r="J156" s="140"/>
      <c r="K156" s="141"/>
      <c r="L156" s="28"/>
      <c r="M156" s="142" t="s">
        <v>1</v>
      </c>
      <c r="N156" s="143" t="s">
        <v>38</v>
      </c>
      <c r="O156" s="144">
        <v>4.4999999999999998E-2</v>
      </c>
      <c r="P156" s="144">
        <f t="shared" ref="P156:P168" si="9">O156*H156</f>
        <v>1.53</v>
      </c>
      <c r="Q156" s="144">
        <v>0</v>
      </c>
      <c r="R156" s="144">
        <f t="shared" ref="R156:R168" si="10">Q156*H156</f>
        <v>0</v>
      </c>
      <c r="S156" s="144">
        <v>0</v>
      </c>
      <c r="T156" s="145">
        <f t="shared" ref="T156:T168" si="11">S156*H156</f>
        <v>0</v>
      </c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27"/>
      <c r="AR156" s="146" t="s">
        <v>116</v>
      </c>
      <c r="AT156" s="146" t="s">
        <v>112</v>
      </c>
      <c r="AU156" s="146" t="s">
        <v>117</v>
      </c>
      <c r="AY156" s="15" t="s">
        <v>109</v>
      </c>
      <c r="BE156" s="147">
        <f t="shared" ref="BE156:BE168" si="12">IF(N156="základná",J156,0)</f>
        <v>0</v>
      </c>
      <c r="BF156" s="147">
        <f t="shared" ref="BF156:BF168" si="13">IF(N156="znížená",J156,0)</f>
        <v>0</v>
      </c>
      <c r="BG156" s="147">
        <f t="shared" ref="BG156:BG168" si="14">IF(N156="zákl. prenesená",J156,0)</f>
        <v>0</v>
      </c>
      <c r="BH156" s="147">
        <f t="shared" ref="BH156:BH168" si="15">IF(N156="zníž. prenesená",J156,0)</f>
        <v>0</v>
      </c>
      <c r="BI156" s="147">
        <f t="shared" ref="BI156:BI168" si="16">IF(N156="nulová",J156,0)</f>
        <v>0</v>
      </c>
      <c r="BJ156" s="15" t="s">
        <v>117</v>
      </c>
      <c r="BK156" s="148">
        <f t="shared" ref="BK156:BK168" si="17">ROUND(I156*H156,3)</f>
        <v>0</v>
      </c>
      <c r="BL156" s="15" t="s">
        <v>116</v>
      </c>
      <c r="BM156" s="146" t="s">
        <v>235</v>
      </c>
    </row>
    <row r="157" spans="1:65" s="2" customFormat="1" ht="24.2" customHeight="1" x14ac:dyDescent="0.2">
      <c r="A157" s="27"/>
      <c r="B157" s="135"/>
      <c r="C157" s="136" t="s">
        <v>236</v>
      </c>
      <c r="D157" s="136" t="s">
        <v>112</v>
      </c>
      <c r="E157" s="137" t="s">
        <v>237</v>
      </c>
      <c r="F157" s="138" t="s">
        <v>238</v>
      </c>
      <c r="G157" s="139" t="s">
        <v>220</v>
      </c>
      <c r="H157" s="140">
        <v>34</v>
      </c>
      <c r="I157" s="140"/>
      <c r="J157" s="140"/>
      <c r="K157" s="141"/>
      <c r="L157" s="28"/>
      <c r="M157" s="142" t="s">
        <v>1</v>
      </c>
      <c r="N157" s="143" t="s">
        <v>38</v>
      </c>
      <c r="O157" s="144">
        <v>2.4E-2</v>
      </c>
      <c r="P157" s="144">
        <f t="shared" si="9"/>
        <v>0.81600000000000006</v>
      </c>
      <c r="Q157" s="144">
        <v>0</v>
      </c>
      <c r="R157" s="144">
        <f t="shared" si="10"/>
        <v>0</v>
      </c>
      <c r="S157" s="144">
        <v>0</v>
      </c>
      <c r="T157" s="145">
        <f t="shared" si="11"/>
        <v>0</v>
      </c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27"/>
      <c r="AR157" s="146" t="s">
        <v>116</v>
      </c>
      <c r="AT157" s="146" t="s">
        <v>112</v>
      </c>
      <c r="AU157" s="146" t="s">
        <v>117</v>
      </c>
      <c r="AY157" s="15" t="s">
        <v>109</v>
      </c>
      <c r="BE157" s="147">
        <f t="shared" si="12"/>
        <v>0</v>
      </c>
      <c r="BF157" s="147">
        <f t="shared" si="13"/>
        <v>0</v>
      </c>
      <c r="BG157" s="147">
        <f t="shared" si="14"/>
        <v>0</v>
      </c>
      <c r="BH157" s="147">
        <f t="shared" si="15"/>
        <v>0</v>
      </c>
      <c r="BI157" s="147">
        <f t="shared" si="16"/>
        <v>0</v>
      </c>
      <c r="BJ157" s="15" t="s">
        <v>117</v>
      </c>
      <c r="BK157" s="148">
        <f t="shared" si="17"/>
        <v>0</v>
      </c>
      <c r="BL157" s="15" t="s">
        <v>116</v>
      </c>
      <c r="BM157" s="146" t="s">
        <v>239</v>
      </c>
    </row>
    <row r="158" spans="1:65" s="2" customFormat="1" ht="24.2" customHeight="1" x14ac:dyDescent="0.2">
      <c r="A158" s="27"/>
      <c r="B158" s="135"/>
      <c r="C158" s="136" t="s">
        <v>240</v>
      </c>
      <c r="D158" s="136" t="s">
        <v>112</v>
      </c>
      <c r="E158" s="137" t="s">
        <v>241</v>
      </c>
      <c r="F158" s="138" t="s">
        <v>242</v>
      </c>
      <c r="G158" s="139" t="s">
        <v>220</v>
      </c>
      <c r="H158" s="140">
        <v>34</v>
      </c>
      <c r="I158" s="140"/>
      <c r="J158" s="140"/>
      <c r="K158" s="141"/>
      <c r="L158" s="28"/>
      <c r="M158" s="142" t="s">
        <v>1</v>
      </c>
      <c r="N158" s="143" t="s">
        <v>38</v>
      </c>
      <c r="O158" s="144">
        <v>5.0999999999999997E-2</v>
      </c>
      <c r="P158" s="144">
        <f t="shared" si="9"/>
        <v>1.734</v>
      </c>
      <c r="Q158" s="144">
        <v>0</v>
      </c>
      <c r="R158" s="144">
        <f t="shared" si="10"/>
        <v>0</v>
      </c>
      <c r="S158" s="144">
        <v>0</v>
      </c>
      <c r="T158" s="145">
        <f t="shared" si="11"/>
        <v>0</v>
      </c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27"/>
      <c r="AR158" s="146" t="s">
        <v>116</v>
      </c>
      <c r="AT158" s="146" t="s">
        <v>112</v>
      </c>
      <c r="AU158" s="146" t="s">
        <v>117</v>
      </c>
      <c r="AY158" s="15" t="s">
        <v>109</v>
      </c>
      <c r="BE158" s="147">
        <f t="shared" si="12"/>
        <v>0</v>
      </c>
      <c r="BF158" s="147">
        <f t="shared" si="13"/>
        <v>0</v>
      </c>
      <c r="BG158" s="147">
        <f t="shared" si="14"/>
        <v>0</v>
      </c>
      <c r="BH158" s="147">
        <f t="shared" si="15"/>
        <v>0</v>
      </c>
      <c r="BI158" s="147">
        <f t="shared" si="16"/>
        <v>0</v>
      </c>
      <c r="BJ158" s="15" t="s">
        <v>117</v>
      </c>
      <c r="BK158" s="148">
        <f t="shared" si="17"/>
        <v>0</v>
      </c>
      <c r="BL158" s="15" t="s">
        <v>116</v>
      </c>
      <c r="BM158" s="146" t="s">
        <v>243</v>
      </c>
    </row>
    <row r="159" spans="1:65" s="2" customFormat="1" ht="24.2" customHeight="1" x14ac:dyDescent="0.2">
      <c r="A159" s="27"/>
      <c r="B159" s="135"/>
      <c r="C159" s="136" t="s">
        <v>244</v>
      </c>
      <c r="D159" s="136" t="s">
        <v>112</v>
      </c>
      <c r="E159" s="137" t="s">
        <v>245</v>
      </c>
      <c r="F159" s="138" t="s">
        <v>246</v>
      </c>
      <c r="G159" s="139" t="s">
        <v>220</v>
      </c>
      <c r="H159" s="140">
        <v>34</v>
      </c>
      <c r="I159" s="140"/>
      <c r="J159" s="140"/>
      <c r="K159" s="141"/>
      <c r="L159" s="28"/>
      <c r="M159" s="142" t="s">
        <v>1</v>
      </c>
      <c r="N159" s="143" t="s">
        <v>38</v>
      </c>
      <c r="O159" s="144">
        <v>7.8070000000000001E-2</v>
      </c>
      <c r="P159" s="144">
        <f t="shared" si="9"/>
        <v>2.6543800000000002</v>
      </c>
      <c r="Q159" s="144">
        <v>0</v>
      </c>
      <c r="R159" s="144">
        <f t="shared" si="10"/>
        <v>0</v>
      </c>
      <c r="S159" s="144">
        <v>0</v>
      </c>
      <c r="T159" s="145">
        <f t="shared" si="11"/>
        <v>0</v>
      </c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27"/>
      <c r="AR159" s="146" t="s">
        <v>116</v>
      </c>
      <c r="AT159" s="146" t="s">
        <v>112</v>
      </c>
      <c r="AU159" s="146" t="s">
        <v>117</v>
      </c>
      <c r="AY159" s="15" t="s">
        <v>109</v>
      </c>
      <c r="BE159" s="147">
        <f t="shared" si="12"/>
        <v>0</v>
      </c>
      <c r="BF159" s="147">
        <f t="shared" si="13"/>
        <v>0</v>
      </c>
      <c r="BG159" s="147">
        <f t="shared" si="14"/>
        <v>0</v>
      </c>
      <c r="BH159" s="147">
        <f t="shared" si="15"/>
        <v>0</v>
      </c>
      <c r="BI159" s="147">
        <f t="shared" si="16"/>
        <v>0</v>
      </c>
      <c r="BJ159" s="15" t="s">
        <v>117</v>
      </c>
      <c r="BK159" s="148">
        <f t="shared" si="17"/>
        <v>0</v>
      </c>
      <c r="BL159" s="15" t="s">
        <v>116</v>
      </c>
      <c r="BM159" s="146" t="s">
        <v>247</v>
      </c>
    </row>
    <row r="160" spans="1:65" s="2" customFormat="1" ht="24.2" customHeight="1" x14ac:dyDescent="0.2">
      <c r="A160" s="27"/>
      <c r="B160" s="135"/>
      <c r="C160" s="136" t="s">
        <v>248</v>
      </c>
      <c r="D160" s="136" t="s">
        <v>112</v>
      </c>
      <c r="E160" s="137" t="s">
        <v>249</v>
      </c>
      <c r="F160" s="138" t="s">
        <v>250</v>
      </c>
      <c r="G160" s="139" t="s">
        <v>220</v>
      </c>
      <c r="H160" s="140">
        <v>34</v>
      </c>
      <c r="I160" s="140"/>
      <c r="J160" s="140"/>
      <c r="K160" s="141"/>
      <c r="L160" s="28"/>
      <c r="M160" s="142" t="s">
        <v>1</v>
      </c>
      <c r="N160" s="143" t="s">
        <v>38</v>
      </c>
      <c r="O160" s="144">
        <v>1.4999999999999999E-2</v>
      </c>
      <c r="P160" s="144">
        <f t="shared" si="9"/>
        <v>0.51</v>
      </c>
      <c r="Q160" s="144">
        <v>0</v>
      </c>
      <c r="R160" s="144">
        <f t="shared" si="10"/>
        <v>0</v>
      </c>
      <c r="S160" s="144">
        <v>0</v>
      </c>
      <c r="T160" s="145">
        <f t="shared" si="11"/>
        <v>0</v>
      </c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27"/>
      <c r="AR160" s="146" t="s">
        <v>116</v>
      </c>
      <c r="AT160" s="146" t="s">
        <v>112</v>
      </c>
      <c r="AU160" s="146" t="s">
        <v>117</v>
      </c>
      <c r="AY160" s="15" t="s">
        <v>109</v>
      </c>
      <c r="BE160" s="147">
        <f t="shared" si="12"/>
        <v>0</v>
      </c>
      <c r="BF160" s="147">
        <f t="shared" si="13"/>
        <v>0</v>
      </c>
      <c r="BG160" s="147">
        <f t="shared" si="14"/>
        <v>0</v>
      </c>
      <c r="BH160" s="147">
        <f t="shared" si="15"/>
        <v>0</v>
      </c>
      <c r="BI160" s="147">
        <f t="shared" si="16"/>
        <v>0</v>
      </c>
      <c r="BJ160" s="15" t="s">
        <v>117</v>
      </c>
      <c r="BK160" s="148">
        <f t="shared" si="17"/>
        <v>0</v>
      </c>
      <c r="BL160" s="15" t="s">
        <v>116</v>
      </c>
      <c r="BM160" s="146" t="s">
        <v>251</v>
      </c>
    </row>
    <row r="161" spans="1:65" s="2" customFormat="1" ht="24.2" customHeight="1" x14ac:dyDescent="0.2">
      <c r="A161" s="27"/>
      <c r="B161" s="135"/>
      <c r="C161" s="136" t="s">
        <v>252</v>
      </c>
      <c r="D161" s="136" t="s">
        <v>112</v>
      </c>
      <c r="E161" s="137" t="s">
        <v>253</v>
      </c>
      <c r="F161" s="138" t="s">
        <v>254</v>
      </c>
      <c r="G161" s="139" t="s">
        <v>115</v>
      </c>
      <c r="H161" s="140">
        <v>178</v>
      </c>
      <c r="I161" s="140"/>
      <c r="J161" s="140"/>
      <c r="K161" s="141"/>
      <c r="L161" s="28"/>
      <c r="M161" s="142" t="s">
        <v>1</v>
      </c>
      <c r="N161" s="143" t="s">
        <v>38</v>
      </c>
      <c r="O161" s="144">
        <v>2.4E-2</v>
      </c>
      <c r="P161" s="144">
        <f t="shared" si="9"/>
        <v>4.2720000000000002</v>
      </c>
      <c r="Q161" s="144">
        <v>0</v>
      </c>
      <c r="R161" s="144">
        <f t="shared" si="10"/>
        <v>0</v>
      </c>
      <c r="S161" s="144">
        <v>0</v>
      </c>
      <c r="T161" s="145">
        <f t="shared" si="11"/>
        <v>0</v>
      </c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R161" s="146" t="s">
        <v>116</v>
      </c>
      <c r="AT161" s="146" t="s">
        <v>112</v>
      </c>
      <c r="AU161" s="146" t="s">
        <v>117</v>
      </c>
      <c r="AY161" s="15" t="s">
        <v>109</v>
      </c>
      <c r="BE161" s="147">
        <f t="shared" si="12"/>
        <v>0</v>
      </c>
      <c r="BF161" s="147">
        <f t="shared" si="13"/>
        <v>0</v>
      </c>
      <c r="BG161" s="147">
        <f t="shared" si="14"/>
        <v>0</v>
      </c>
      <c r="BH161" s="147">
        <f t="shared" si="15"/>
        <v>0</v>
      </c>
      <c r="BI161" s="147">
        <f t="shared" si="16"/>
        <v>0</v>
      </c>
      <c r="BJ161" s="15" t="s">
        <v>117</v>
      </c>
      <c r="BK161" s="148">
        <f t="shared" si="17"/>
        <v>0</v>
      </c>
      <c r="BL161" s="15" t="s">
        <v>116</v>
      </c>
      <c r="BM161" s="146" t="s">
        <v>255</v>
      </c>
    </row>
    <row r="162" spans="1:65" s="2" customFormat="1" ht="24.2" customHeight="1" x14ac:dyDescent="0.2">
      <c r="A162" s="27"/>
      <c r="B162" s="135"/>
      <c r="C162" s="136" t="s">
        <v>256</v>
      </c>
      <c r="D162" s="136" t="s">
        <v>112</v>
      </c>
      <c r="E162" s="137" t="s">
        <v>257</v>
      </c>
      <c r="F162" s="138" t="s">
        <v>258</v>
      </c>
      <c r="G162" s="139" t="s">
        <v>115</v>
      </c>
      <c r="H162" s="140">
        <v>178</v>
      </c>
      <c r="I162" s="140"/>
      <c r="J162" s="140"/>
      <c r="K162" s="141"/>
      <c r="L162" s="28"/>
      <c r="M162" s="142" t="s">
        <v>1</v>
      </c>
      <c r="N162" s="143" t="s">
        <v>38</v>
      </c>
      <c r="O162" s="144">
        <v>1.4999999999999999E-2</v>
      </c>
      <c r="P162" s="144">
        <f t="shared" si="9"/>
        <v>2.67</v>
      </c>
      <c r="Q162" s="144">
        <v>2E-3</v>
      </c>
      <c r="R162" s="144">
        <f t="shared" si="10"/>
        <v>0.35599999999999998</v>
      </c>
      <c r="S162" s="144">
        <v>0</v>
      </c>
      <c r="T162" s="145">
        <f t="shared" si="11"/>
        <v>0</v>
      </c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R162" s="146" t="s">
        <v>116</v>
      </c>
      <c r="AT162" s="146" t="s">
        <v>112</v>
      </c>
      <c r="AU162" s="146" t="s">
        <v>117</v>
      </c>
      <c r="AY162" s="15" t="s">
        <v>109</v>
      </c>
      <c r="BE162" s="147">
        <f t="shared" si="12"/>
        <v>0</v>
      </c>
      <c r="BF162" s="147">
        <f t="shared" si="13"/>
        <v>0</v>
      </c>
      <c r="BG162" s="147">
        <f t="shared" si="14"/>
        <v>0</v>
      </c>
      <c r="BH162" s="147">
        <f t="shared" si="15"/>
        <v>0</v>
      </c>
      <c r="BI162" s="147">
        <f t="shared" si="16"/>
        <v>0</v>
      </c>
      <c r="BJ162" s="15" t="s">
        <v>117</v>
      </c>
      <c r="BK162" s="148">
        <f t="shared" si="17"/>
        <v>0</v>
      </c>
      <c r="BL162" s="15" t="s">
        <v>116</v>
      </c>
      <c r="BM162" s="146" t="s">
        <v>259</v>
      </c>
    </row>
    <row r="163" spans="1:65" s="2" customFormat="1" ht="14.45" customHeight="1" x14ac:dyDescent="0.2">
      <c r="A163" s="27"/>
      <c r="B163" s="135"/>
      <c r="C163" s="149" t="s">
        <v>260</v>
      </c>
      <c r="D163" s="149" t="s">
        <v>119</v>
      </c>
      <c r="E163" s="150" t="s">
        <v>261</v>
      </c>
      <c r="F163" s="151" t="s">
        <v>262</v>
      </c>
      <c r="G163" s="152" t="s">
        <v>115</v>
      </c>
      <c r="H163" s="153">
        <v>34</v>
      </c>
      <c r="I163" s="153"/>
      <c r="J163" s="153"/>
      <c r="K163" s="154"/>
      <c r="L163" s="155"/>
      <c r="M163" s="156" t="s">
        <v>1</v>
      </c>
      <c r="N163" s="157" t="s">
        <v>38</v>
      </c>
      <c r="O163" s="144">
        <v>0</v>
      </c>
      <c r="P163" s="144">
        <f t="shared" si="9"/>
        <v>0</v>
      </c>
      <c r="Q163" s="144">
        <v>0</v>
      </c>
      <c r="R163" s="144">
        <f t="shared" si="10"/>
        <v>0</v>
      </c>
      <c r="S163" s="144">
        <v>0</v>
      </c>
      <c r="T163" s="145">
        <f t="shared" si="11"/>
        <v>0</v>
      </c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27"/>
      <c r="AR163" s="146" t="s">
        <v>122</v>
      </c>
      <c r="AT163" s="146" t="s">
        <v>119</v>
      </c>
      <c r="AU163" s="146" t="s">
        <v>117</v>
      </c>
      <c r="AY163" s="15" t="s">
        <v>109</v>
      </c>
      <c r="BE163" s="147">
        <f t="shared" si="12"/>
        <v>0</v>
      </c>
      <c r="BF163" s="147">
        <f t="shared" si="13"/>
        <v>0</v>
      </c>
      <c r="BG163" s="147">
        <f t="shared" si="14"/>
        <v>0</v>
      </c>
      <c r="BH163" s="147">
        <f t="shared" si="15"/>
        <v>0</v>
      </c>
      <c r="BI163" s="147">
        <f t="shared" si="16"/>
        <v>0</v>
      </c>
      <c r="BJ163" s="15" t="s">
        <v>117</v>
      </c>
      <c r="BK163" s="148">
        <f t="shared" si="17"/>
        <v>0</v>
      </c>
      <c r="BL163" s="15" t="s">
        <v>116</v>
      </c>
      <c r="BM163" s="146" t="s">
        <v>263</v>
      </c>
    </row>
    <row r="164" spans="1:65" s="2" customFormat="1" ht="14.45" customHeight="1" x14ac:dyDescent="0.2">
      <c r="A164" s="27"/>
      <c r="B164" s="135"/>
      <c r="C164" s="149" t="s">
        <v>264</v>
      </c>
      <c r="D164" s="149" t="s">
        <v>119</v>
      </c>
      <c r="E164" s="150" t="s">
        <v>265</v>
      </c>
      <c r="F164" s="151" t="s">
        <v>266</v>
      </c>
      <c r="G164" s="152" t="s">
        <v>115</v>
      </c>
      <c r="H164" s="153">
        <v>68</v>
      </c>
      <c r="I164" s="153"/>
      <c r="J164" s="153"/>
      <c r="K164" s="154"/>
      <c r="L164" s="155"/>
      <c r="M164" s="156" t="s">
        <v>1</v>
      </c>
      <c r="N164" s="157" t="s">
        <v>38</v>
      </c>
      <c r="O164" s="144">
        <v>0</v>
      </c>
      <c r="P164" s="144">
        <f t="shared" si="9"/>
        <v>0</v>
      </c>
      <c r="Q164" s="144">
        <v>0</v>
      </c>
      <c r="R164" s="144">
        <f t="shared" si="10"/>
        <v>0</v>
      </c>
      <c r="S164" s="144">
        <v>0</v>
      </c>
      <c r="T164" s="145">
        <f t="shared" si="11"/>
        <v>0</v>
      </c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27"/>
      <c r="AR164" s="146" t="s">
        <v>122</v>
      </c>
      <c r="AT164" s="146" t="s">
        <v>119</v>
      </c>
      <c r="AU164" s="146" t="s">
        <v>117</v>
      </c>
      <c r="AY164" s="15" t="s">
        <v>109</v>
      </c>
      <c r="BE164" s="147">
        <f t="shared" si="12"/>
        <v>0</v>
      </c>
      <c r="BF164" s="147">
        <f t="shared" si="13"/>
        <v>0</v>
      </c>
      <c r="BG164" s="147">
        <f t="shared" si="14"/>
        <v>0</v>
      </c>
      <c r="BH164" s="147">
        <f t="shared" si="15"/>
        <v>0</v>
      </c>
      <c r="BI164" s="147">
        <f t="shared" si="16"/>
        <v>0</v>
      </c>
      <c r="BJ164" s="15" t="s">
        <v>117</v>
      </c>
      <c r="BK164" s="148">
        <f t="shared" si="17"/>
        <v>0</v>
      </c>
      <c r="BL164" s="15" t="s">
        <v>116</v>
      </c>
      <c r="BM164" s="146" t="s">
        <v>267</v>
      </c>
    </row>
    <row r="165" spans="1:65" s="2" customFormat="1" ht="14.45" customHeight="1" x14ac:dyDescent="0.2">
      <c r="A165" s="27"/>
      <c r="B165" s="135"/>
      <c r="C165" s="149" t="s">
        <v>268</v>
      </c>
      <c r="D165" s="149" t="s">
        <v>119</v>
      </c>
      <c r="E165" s="150" t="s">
        <v>269</v>
      </c>
      <c r="F165" s="151" t="s">
        <v>270</v>
      </c>
      <c r="G165" s="152" t="s">
        <v>115</v>
      </c>
      <c r="H165" s="153">
        <v>8</v>
      </c>
      <c r="I165" s="153"/>
      <c r="J165" s="153"/>
      <c r="K165" s="154"/>
      <c r="L165" s="155"/>
      <c r="M165" s="156" t="s">
        <v>1</v>
      </c>
      <c r="N165" s="157" t="s">
        <v>38</v>
      </c>
      <c r="O165" s="144">
        <v>0</v>
      </c>
      <c r="P165" s="144">
        <f t="shared" si="9"/>
        <v>0</v>
      </c>
      <c r="Q165" s="144">
        <v>0</v>
      </c>
      <c r="R165" s="144">
        <f t="shared" si="10"/>
        <v>0</v>
      </c>
      <c r="S165" s="144">
        <v>0</v>
      </c>
      <c r="T165" s="145">
        <f t="shared" si="11"/>
        <v>0</v>
      </c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R165" s="146" t="s">
        <v>122</v>
      </c>
      <c r="AT165" s="146" t="s">
        <v>119</v>
      </c>
      <c r="AU165" s="146" t="s">
        <v>117</v>
      </c>
      <c r="AY165" s="15" t="s">
        <v>109</v>
      </c>
      <c r="BE165" s="147">
        <f t="shared" si="12"/>
        <v>0</v>
      </c>
      <c r="BF165" s="147">
        <f t="shared" si="13"/>
        <v>0</v>
      </c>
      <c r="BG165" s="147">
        <f t="shared" si="14"/>
        <v>0</v>
      </c>
      <c r="BH165" s="147">
        <f t="shared" si="15"/>
        <v>0</v>
      </c>
      <c r="BI165" s="147">
        <f t="shared" si="16"/>
        <v>0</v>
      </c>
      <c r="BJ165" s="15" t="s">
        <v>117</v>
      </c>
      <c r="BK165" s="148">
        <f t="shared" si="17"/>
        <v>0</v>
      </c>
      <c r="BL165" s="15" t="s">
        <v>116</v>
      </c>
      <c r="BM165" s="146" t="s">
        <v>271</v>
      </c>
    </row>
    <row r="166" spans="1:65" s="2" customFormat="1" ht="14.45" customHeight="1" x14ac:dyDescent="0.2">
      <c r="A166" s="27"/>
      <c r="B166" s="135"/>
      <c r="C166" s="149" t="s">
        <v>272</v>
      </c>
      <c r="D166" s="149" t="s">
        <v>119</v>
      </c>
      <c r="E166" s="150" t="s">
        <v>273</v>
      </c>
      <c r="F166" s="151" t="s">
        <v>274</v>
      </c>
      <c r="G166" s="152" t="s">
        <v>115</v>
      </c>
      <c r="H166" s="153">
        <v>34</v>
      </c>
      <c r="I166" s="153"/>
      <c r="J166" s="153"/>
      <c r="K166" s="154"/>
      <c r="L166" s="155"/>
      <c r="M166" s="156" t="s">
        <v>1</v>
      </c>
      <c r="N166" s="157" t="s">
        <v>38</v>
      </c>
      <c r="O166" s="144">
        <v>0</v>
      </c>
      <c r="P166" s="144">
        <f t="shared" si="9"/>
        <v>0</v>
      </c>
      <c r="Q166" s="144">
        <v>0</v>
      </c>
      <c r="R166" s="144">
        <f t="shared" si="10"/>
        <v>0</v>
      </c>
      <c r="S166" s="144">
        <v>0</v>
      </c>
      <c r="T166" s="145">
        <f t="shared" si="11"/>
        <v>0</v>
      </c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R166" s="146" t="s">
        <v>122</v>
      </c>
      <c r="AT166" s="146" t="s">
        <v>119</v>
      </c>
      <c r="AU166" s="146" t="s">
        <v>117</v>
      </c>
      <c r="AY166" s="15" t="s">
        <v>109</v>
      </c>
      <c r="BE166" s="147">
        <f t="shared" si="12"/>
        <v>0</v>
      </c>
      <c r="BF166" s="147">
        <f t="shared" si="13"/>
        <v>0</v>
      </c>
      <c r="BG166" s="147">
        <f t="shared" si="14"/>
        <v>0</v>
      </c>
      <c r="BH166" s="147">
        <f t="shared" si="15"/>
        <v>0</v>
      </c>
      <c r="BI166" s="147">
        <f t="shared" si="16"/>
        <v>0</v>
      </c>
      <c r="BJ166" s="15" t="s">
        <v>117</v>
      </c>
      <c r="BK166" s="148">
        <f t="shared" si="17"/>
        <v>0</v>
      </c>
      <c r="BL166" s="15" t="s">
        <v>116</v>
      </c>
      <c r="BM166" s="146" t="s">
        <v>275</v>
      </c>
    </row>
    <row r="167" spans="1:65" s="2" customFormat="1" ht="14.45" customHeight="1" x14ac:dyDescent="0.2">
      <c r="A167" s="27"/>
      <c r="B167" s="135"/>
      <c r="C167" s="136" t="s">
        <v>276</v>
      </c>
      <c r="D167" s="136" t="s">
        <v>112</v>
      </c>
      <c r="E167" s="137" t="s">
        <v>277</v>
      </c>
      <c r="F167" s="138" t="s">
        <v>278</v>
      </c>
      <c r="G167" s="139" t="s">
        <v>279</v>
      </c>
      <c r="H167" s="140">
        <v>2.67</v>
      </c>
      <c r="I167" s="140"/>
      <c r="J167" s="140"/>
      <c r="K167" s="141"/>
      <c r="L167" s="28"/>
      <c r="M167" s="142" t="s">
        <v>1</v>
      </c>
      <c r="N167" s="143" t="s">
        <v>38</v>
      </c>
      <c r="O167" s="144">
        <v>1.175</v>
      </c>
      <c r="P167" s="144">
        <f t="shared" si="9"/>
        <v>3.1372499999999999</v>
      </c>
      <c r="Q167" s="144">
        <v>1</v>
      </c>
      <c r="R167" s="144">
        <f t="shared" si="10"/>
        <v>2.67</v>
      </c>
      <c r="S167" s="144">
        <v>0</v>
      </c>
      <c r="T167" s="145">
        <f t="shared" si="11"/>
        <v>0</v>
      </c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27"/>
      <c r="AR167" s="146" t="s">
        <v>116</v>
      </c>
      <c r="AT167" s="146" t="s">
        <v>112</v>
      </c>
      <c r="AU167" s="146" t="s">
        <v>117</v>
      </c>
      <c r="AY167" s="15" t="s">
        <v>109</v>
      </c>
      <c r="BE167" s="147">
        <f t="shared" si="12"/>
        <v>0</v>
      </c>
      <c r="BF167" s="147">
        <f t="shared" si="13"/>
        <v>0</v>
      </c>
      <c r="BG167" s="147">
        <f t="shared" si="14"/>
        <v>0</v>
      </c>
      <c r="BH167" s="147">
        <f t="shared" si="15"/>
        <v>0</v>
      </c>
      <c r="BI167" s="147">
        <f t="shared" si="16"/>
        <v>0</v>
      </c>
      <c r="BJ167" s="15" t="s">
        <v>117</v>
      </c>
      <c r="BK167" s="148">
        <f t="shared" si="17"/>
        <v>0</v>
      </c>
      <c r="BL167" s="15" t="s">
        <v>116</v>
      </c>
      <c r="BM167" s="146" t="s">
        <v>280</v>
      </c>
    </row>
    <row r="168" spans="1:65" s="2" customFormat="1" ht="24.2" customHeight="1" x14ac:dyDescent="0.2">
      <c r="A168" s="27"/>
      <c r="B168" s="135"/>
      <c r="C168" s="136" t="s">
        <v>281</v>
      </c>
      <c r="D168" s="136" t="s">
        <v>112</v>
      </c>
      <c r="E168" s="137" t="s">
        <v>282</v>
      </c>
      <c r="F168" s="138" t="s">
        <v>283</v>
      </c>
      <c r="G168" s="139" t="s">
        <v>279</v>
      </c>
      <c r="H168" s="140">
        <v>2.67</v>
      </c>
      <c r="I168" s="140"/>
      <c r="J168" s="140"/>
      <c r="K168" s="141"/>
      <c r="L168" s="28"/>
      <c r="M168" s="142" t="s">
        <v>1</v>
      </c>
      <c r="N168" s="143" t="s">
        <v>38</v>
      </c>
      <c r="O168" s="144">
        <v>0.91</v>
      </c>
      <c r="P168" s="144">
        <f t="shared" si="9"/>
        <v>2.4297</v>
      </c>
      <c r="Q168" s="144">
        <v>0</v>
      </c>
      <c r="R168" s="144">
        <f t="shared" si="10"/>
        <v>0</v>
      </c>
      <c r="S168" s="144">
        <v>0</v>
      </c>
      <c r="T168" s="145">
        <f t="shared" si="11"/>
        <v>0</v>
      </c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27"/>
      <c r="AR168" s="146" t="s">
        <v>116</v>
      </c>
      <c r="AT168" s="146" t="s">
        <v>112</v>
      </c>
      <c r="AU168" s="146" t="s">
        <v>117</v>
      </c>
      <c r="AY168" s="15" t="s">
        <v>109</v>
      </c>
      <c r="BE168" s="147">
        <f t="shared" si="12"/>
        <v>0</v>
      </c>
      <c r="BF168" s="147">
        <f t="shared" si="13"/>
        <v>0</v>
      </c>
      <c r="BG168" s="147">
        <f t="shared" si="14"/>
        <v>0</v>
      </c>
      <c r="BH168" s="147">
        <f t="shared" si="15"/>
        <v>0</v>
      </c>
      <c r="BI168" s="147">
        <f t="shared" si="16"/>
        <v>0</v>
      </c>
      <c r="BJ168" s="15" t="s">
        <v>117</v>
      </c>
      <c r="BK168" s="148">
        <f t="shared" si="17"/>
        <v>0</v>
      </c>
      <c r="BL168" s="15" t="s">
        <v>116</v>
      </c>
      <c r="BM168" s="146" t="s">
        <v>284</v>
      </c>
    </row>
    <row r="169" spans="1:65" s="13" customFormat="1" x14ac:dyDescent="0.2">
      <c r="B169" s="158"/>
      <c r="D169" s="159" t="s">
        <v>285</v>
      </c>
      <c r="E169" s="160" t="s">
        <v>1</v>
      </c>
      <c r="F169" s="161" t="s">
        <v>286</v>
      </c>
      <c r="H169" s="162">
        <v>2.67</v>
      </c>
      <c r="L169" s="158"/>
      <c r="M169" s="163"/>
      <c r="N169" s="164"/>
      <c r="O169" s="164"/>
      <c r="P169" s="164"/>
      <c r="Q169" s="164"/>
      <c r="R169" s="164"/>
      <c r="S169" s="164"/>
      <c r="T169" s="165"/>
      <c r="AT169" s="160" t="s">
        <v>285</v>
      </c>
      <c r="AU169" s="160" t="s">
        <v>117</v>
      </c>
      <c r="AV169" s="13" t="s">
        <v>117</v>
      </c>
      <c r="AW169" s="13" t="s">
        <v>27</v>
      </c>
      <c r="AX169" s="13" t="s">
        <v>80</v>
      </c>
      <c r="AY169" s="160" t="s">
        <v>109</v>
      </c>
    </row>
    <row r="170" spans="1:65" s="12" customFormat="1" ht="20.85" customHeight="1" x14ac:dyDescent="0.2">
      <c r="B170" s="123"/>
      <c r="D170" s="124" t="s">
        <v>71</v>
      </c>
      <c r="E170" s="133" t="s">
        <v>287</v>
      </c>
      <c r="F170" s="133" t="s">
        <v>288</v>
      </c>
      <c r="J170" s="134">
        <f>BK170</f>
        <v>0</v>
      </c>
      <c r="L170" s="123"/>
      <c r="M170" s="127"/>
      <c r="N170" s="128"/>
      <c r="O170" s="128"/>
      <c r="P170" s="129">
        <f>P171</f>
        <v>8.4895739999999993</v>
      </c>
      <c r="Q170" s="128"/>
      <c r="R170" s="129">
        <f>R171</f>
        <v>0</v>
      </c>
      <c r="S170" s="128"/>
      <c r="T170" s="130">
        <f>T171</f>
        <v>0</v>
      </c>
      <c r="AR170" s="124" t="s">
        <v>80</v>
      </c>
      <c r="AT170" s="131" t="s">
        <v>71</v>
      </c>
      <c r="AU170" s="131" t="s">
        <v>117</v>
      </c>
      <c r="AY170" s="124" t="s">
        <v>109</v>
      </c>
      <c r="BK170" s="132">
        <f>BK171</f>
        <v>0</v>
      </c>
    </row>
    <row r="171" spans="1:65" s="2" customFormat="1" ht="24.2" customHeight="1" x14ac:dyDescent="0.2">
      <c r="A171" s="27"/>
      <c r="B171" s="135"/>
      <c r="C171" s="136" t="s">
        <v>289</v>
      </c>
      <c r="D171" s="136" t="s">
        <v>112</v>
      </c>
      <c r="E171" s="137" t="s">
        <v>290</v>
      </c>
      <c r="F171" s="138" t="s">
        <v>291</v>
      </c>
      <c r="G171" s="139" t="s">
        <v>292</v>
      </c>
      <c r="H171" s="140">
        <v>4.327</v>
      </c>
      <c r="I171" s="140"/>
      <c r="J171" s="140"/>
      <c r="K171" s="141"/>
      <c r="L171" s="28"/>
      <c r="M171" s="166" t="s">
        <v>1</v>
      </c>
      <c r="N171" s="167" t="s">
        <v>38</v>
      </c>
      <c r="O171" s="168">
        <v>1.962</v>
      </c>
      <c r="P171" s="168">
        <f>O171*H171</f>
        <v>8.4895739999999993</v>
      </c>
      <c r="Q171" s="168">
        <v>0</v>
      </c>
      <c r="R171" s="168">
        <f>Q171*H171</f>
        <v>0</v>
      </c>
      <c r="S171" s="168">
        <v>0</v>
      </c>
      <c r="T171" s="169">
        <f>S171*H171</f>
        <v>0</v>
      </c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27"/>
      <c r="AR171" s="146" t="s">
        <v>116</v>
      </c>
      <c r="AT171" s="146" t="s">
        <v>112</v>
      </c>
      <c r="AU171" s="146" t="s">
        <v>124</v>
      </c>
      <c r="AY171" s="15" t="s">
        <v>109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5" t="s">
        <v>117</v>
      </c>
      <c r="BK171" s="148">
        <f>ROUND(I171*H171,3)</f>
        <v>0</v>
      </c>
      <c r="BL171" s="15" t="s">
        <v>116</v>
      </c>
      <c r="BM171" s="146" t="s">
        <v>293</v>
      </c>
    </row>
    <row r="172" spans="1:65" s="2" customFormat="1" ht="6.95" customHeight="1" x14ac:dyDescent="0.2">
      <c r="A172" s="27"/>
      <c r="B172" s="42"/>
      <c r="C172" s="43"/>
      <c r="D172" s="43"/>
      <c r="E172" s="43"/>
      <c r="F172" s="43"/>
      <c r="G172" s="43"/>
      <c r="H172" s="43"/>
      <c r="I172" s="43"/>
      <c r="J172" s="43"/>
      <c r="K172" s="43"/>
      <c r="L172" s="28"/>
      <c r="M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27"/>
    </row>
  </sheetData>
  <autoFilter ref="C121:K17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08.2 - Výsadba brehov ...</vt:lpstr>
      <vt:lpstr>'Rekapitulácia stavby'!Názvy_tlače</vt:lpstr>
      <vt:lpstr>'SO 08.2 - Výsadba brehov ...'!Názvy_tlače</vt:lpstr>
      <vt:lpstr>'Rekapitulácia stavby'!Oblasť_tlače</vt:lpstr>
      <vt:lpstr>'SO 08.2 - Výsadba brehov ...'!Oblasť_tlače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pc</cp:lastModifiedBy>
  <dcterms:created xsi:type="dcterms:W3CDTF">2020-09-28T11:20:25Z</dcterms:created>
  <dcterms:modified xsi:type="dcterms:W3CDTF">2021-04-22T08:40:46Z</dcterms:modified>
</cp:coreProperties>
</file>